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8520"/>
  </bookViews>
  <sheets>
    <sheet name="ADMTVA (a)" sheetId="1" r:id="rId1"/>
  </sheets>
  <externalReferences>
    <externalReference r:id="rId2"/>
  </externalReferences>
  <definedNames>
    <definedName name="AÑOA">[1]ENTORNO!$B$18</definedName>
    <definedName name="AÑOP">[1]ENTORNO!$B$17</definedName>
    <definedName name="_xlnm.Print_Area" localSheetId="0">'ADMTVA (a)'!$B$1:$H$136</definedName>
    <definedName name="FACTOR">[1]ENTORNO!$D$13</definedName>
    <definedName name="Factor_de_Actualizacion_para_llevar_a_pesos_constantes_los">"B/G"</definedName>
    <definedName name="_xlnm.Print_Titles" localSheetId="0">'ADMTVA (a)'!$1:$12</definedName>
  </definedNames>
  <calcPr calcId="145621"/>
</workbook>
</file>

<file path=xl/calcChain.xml><?xml version="1.0" encoding="utf-8"?>
<calcChain xmlns="http://schemas.openxmlformats.org/spreadsheetml/2006/main">
  <c r="H129" i="1" l="1"/>
  <c r="H128" i="1"/>
  <c r="H127" i="1"/>
  <c r="H126" i="1"/>
  <c r="H125" i="1"/>
  <c r="H124" i="1"/>
  <c r="H123" i="1"/>
  <c r="H122" i="1"/>
  <c r="H121" i="1"/>
  <c r="H120" i="1"/>
  <c r="G118" i="1"/>
  <c r="G117" i="1" s="1"/>
  <c r="G116" i="1" s="1"/>
  <c r="G115" i="1" s="1"/>
  <c r="G114" i="1" s="1"/>
  <c r="F118" i="1"/>
  <c r="F117" i="1" s="1"/>
  <c r="F116" i="1" s="1"/>
  <c r="F115" i="1" s="1"/>
  <c r="F114" i="1" s="1"/>
  <c r="H119" i="1"/>
  <c r="C118" i="1"/>
  <c r="C117" i="1" s="1"/>
  <c r="C116" i="1" s="1"/>
  <c r="C115" i="1" s="1"/>
  <c r="C114" i="1" s="1"/>
  <c r="G111" i="1"/>
  <c r="G110" i="1" s="1"/>
  <c r="G109" i="1" s="1"/>
  <c r="G107" i="1" s="1"/>
  <c r="F111" i="1"/>
  <c r="F110" i="1" s="1"/>
  <c r="F109" i="1" s="1"/>
  <c r="F107" i="1" s="1"/>
  <c r="H112" i="1"/>
  <c r="H111" i="1" s="1"/>
  <c r="H110" i="1" s="1"/>
  <c r="H109" i="1" s="1"/>
  <c r="H107" i="1" s="1"/>
  <c r="C111" i="1"/>
  <c r="C110" i="1" s="1"/>
  <c r="C109" i="1" s="1"/>
  <c r="C107" i="1" s="1"/>
  <c r="H105" i="1"/>
  <c r="G103" i="1"/>
  <c r="G102" i="1" s="1"/>
  <c r="G101" i="1" s="1"/>
  <c r="F103" i="1"/>
  <c r="F102" i="1" s="1"/>
  <c r="F101" i="1" s="1"/>
  <c r="H104" i="1"/>
  <c r="H103" i="1" s="1"/>
  <c r="H102" i="1" s="1"/>
  <c r="H101" i="1" s="1"/>
  <c r="C103" i="1"/>
  <c r="C102" i="1" s="1"/>
  <c r="C101" i="1" s="1"/>
  <c r="G98" i="1"/>
  <c r="F98" i="1"/>
  <c r="H99" i="1"/>
  <c r="H98" i="1" s="1"/>
  <c r="C98" i="1"/>
  <c r="H97" i="1"/>
  <c r="H96" i="1"/>
  <c r="G94" i="1"/>
  <c r="F94" i="1"/>
  <c r="H95" i="1"/>
  <c r="C94" i="1"/>
  <c r="H93" i="1"/>
  <c r="H92" i="1"/>
  <c r="G89" i="1"/>
  <c r="H91" i="1"/>
  <c r="C89" i="1"/>
  <c r="H90" i="1"/>
  <c r="F89" i="1"/>
  <c r="E89" i="1"/>
  <c r="H88" i="1"/>
  <c r="H87" i="1"/>
  <c r="H86" i="1"/>
  <c r="G84" i="1"/>
  <c r="F84" i="1"/>
  <c r="H85" i="1"/>
  <c r="H84" i="1" s="1"/>
  <c r="C84" i="1"/>
  <c r="H83" i="1"/>
  <c r="C81" i="1"/>
  <c r="H82" i="1"/>
  <c r="H81" i="1" s="1"/>
  <c r="G81" i="1"/>
  <c r="F81" i="1"/>
  <c r="E81" i="1"/>
  <c r="H80" i="1"/>
  <c r="G77" i="1"/>
  <c r="H79" i="1"/>
  <c r="C77" i="1"/>
  <c r="H78" i="1"/>
  <c r="H77" i="1" s="1"/>
  <c r="F77" i="1"/>
  <c r="E77" i="1"/>
  <c r="H76" i="1"/>
  <c r="H75" i="1"/>
  <c r="H74" i="1"/>
  <c r="G72" i="1"/>
  <c r="F72" i="1"/>
  <c r="H73" i="1"/>
  <c r="C72" i="1"/>
  <c r="G70" i="1"/>
  <c r="F70" i="1"/>
  <c r="H71" i="1"/>
  <c r="H70" i="1" s="1"/>
  <c r="C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G51" i="1"/>
  <c r="F51" i="1"/>
  <c r="H53" i="1"/>
  <c r="H52" i="1"/>
  <c r="H51" i="1" s="1"/>
  <c r="C51" i="1"/>
  <c r="C50" i="1" s="1"/>
  <c r="H49" i="1"/>
  <c r="H48" i="1"/>
  <c r="H47" i="1"/>
  <c r="H46" i="1"/>
  <c r="F43" i="1"/>
  <c r="H45" i="1"/>
  <c r="C43" i="1"/>
  <c r="H44" i="1"/>
  <c r="H43" i="1" s="1"/>
  <c r="G43" i="1"/>
  <c r="E43" i="1"/>
  <c r="H42" i="1"/>
  <c r="H41" i="1"/>
  <c r="H40" i="1"/>
  <c r="H39" i="1"/>
  <c r="H38" i="1"/>
  <c r="G35" i="1"/>
  <c r="F35" i="1"/>
  <c r="F17" i="1" s="1"/>
  <c r="H37" i="1"/>
  <c r="H36" i="1"/>
  <c r="C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C17" i="1"/>
  <c r="G17" i="1" l="1"/>
  <c r="H118" i="1"/>
  <c r="H117" i="1" s="1"/>
  <c r="H116" i="1" s="1"/>
  <c r="H115" i="1" s="1"/>
  <c r="H114" i="1" s="1"/>
  <c r="H89" i="1"/>
  <c r="H72" i="1"/>
  <c r="H50" i="1" s="1"/>
  <c r="H35" i="1"/>
  <c r="H17" i="1" s="1"/>
  <c r="F50" i="1"/>
  <c r="F16" i="1"/>
  <c r="F15" i="1" s="1"/>
  <c r="F14" i="1" s="1"/>
  <c r="F13" i="1" s="1"/>
  <c r="F136" i="1" s="1"/>
  <c r="G50" i="1"/>
  <c r="H94" i="1"/>
  <c r="E35" i="1"/>
  <c r="E51" i="1"/>
  <c r="C16" i="1"/>
  <c r="C15" i="1" s="1"/>
  <c r="C14" i="1" s="1"/>
  <c r="C13" i="1" s="1"/>
  <c r="C136" i="1" s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2" i="1"/>
  <c r="D54" i="1"/>
  <c r="D56" i="1"/>
  <c r="D58" i="1"/>
  <c r="D60" i="1"/>
  <c r="D62" i="1"/>
  <c r="D64" i="1"/>
  <c r="D66" i="1"/>
  <c r="D68" i="1"/>
  <c r="D74" i="1"/>
  <c r="D76" i="1"/>
  <c r="D78" i="1"/>
  <c r="D80" i="1"/>
  <c r="D82" i="1"/>
  <c r="D86" i="1"/>
  <c r="D88" i="1"/>
  <c r="D90" i="1"/>
  <c r="D92" i="1"/>
  <c r="D96" i="1"/>
  <c r="D105" i="1"/>
  <c r="D120" i="1"/>
  <c r="D122" i="1"/>
  <c r="D124" i="1"/>
  <c r="D126" i="1"/>
  <c r="D128" i="1"/>
  <c r="E70" i="1"/>
  <c r="E72" i="1"/>
  <c r="E84" i="1"/>
  <c r="E94" i="1"/>
  <c r="E98" i="1"/>
  <c r="E103" i="1"/>
  <c r="E102" i="1" s="1"/>
  <c r="E101" i="1" s="1"/>
  <c r="E111" i="1"/>
  <c r="E110" i="1" s="1"/>
  <c r="E109" i="1" s="1"/>
  <c r="E107" i="1" s="1"/>
  <c r="E118" i="1"/>
  <c r="E117" i="1" s="1"/>
  <c r="E116" i="1" s="1"/>
  <c r="E115" i="1" s="1"/>
  <c r="E114" i="1" s="1"/>
  <c r="D19" i="1"/>
  <c r="D21" i="1"/>
  <c r="D23" i="1"/>
  <c r="D25" i="1"/>
  <c r="D27" i="1"/>
  <c r="D29" i="1"/>
  <c r="D31" i="1"/>
  <c r="D33" i="1"/>
  <c r="D37" i="1"/>
  <c r="D39" i="1"/>
  <c r="D41" i="1"/>
  <c r="D45" i="1"/>
  <c r="D47" i="1"/>
  <c r="D49" i="1"/>
  <c r="D53" i="1"/>
  <c r="D55" i="1"/>
  <c r="D57" i="1"/>
  <c r="D59" i="1"/>
  <c r="D61" i="1"/>
  <c r="D63" i="1"/>
  <c r="D65" i="1"/>
  <c r="D67" i="1"/>
  <c r="D69" i="1"/>
  <c r="D71" i="1"/>
  <c r="D70" i="1" s="1"/>
  <c r="D73" i="1"/>
  <c r="D75" i="1"/>
  <c r="D79" i="1"/>
  <c r="D83" i="1"/>
  <c r="D85" i="1"/>
  <c r="D87" i="1"/>
  <c r="D91" i="1"/>
  <c r="D93" i="1"/>
  <c r="D95" i="1"/>
  <c r="D97" i="1"/>
  <c r="D99" i="1"/>
  <c r="D98" i="1" s="1"/>
  <c r="D104" i="1"/>
  <c r="D103" i="1" s="1"/>
  <c r="D102" i="1" s="1"/>
  <c r="D101" i="1" s="1"/>
  <c r="D112" i="1"/>
  <c r="D111" i="1" s="1"/>
  <c r="D110" i="1" s="1"/>
  <c r="D109" i="1" s="1"/>
  <c r="D107" i="1" s="1"/>
  <c r="D119" i="1"/>
  <c r="D121" i="1"/>
  <c r="D123" i="1"/>
  <c r="D125" i="1"/>
  <c r="D127" i="1"/>
  <c r="D129" i="1"/>
  <c r="E17" i="1"/>
  <c r="H16" i="1" l="1"/>
  <c r="H15" i="1" s="1"/>
  <c r="H14" i="1" s="1"/>
  <c r="H13" i="1" s="1"/>
  <c r="H136" i="1" s="1"/>
  <c r="D77" i="1"/>
  <c r="E50" i="1"/>
  <c r="D35" i="1"/>
  <c r="D17" i="1" s="1"/>
  <c r="D51" i="1"/>
  <c r="E16" i="1"/>
  <c r="E15" i="1" s="1"/>
  <c r="E14" i="1" s="1"/>
  <c r="E13" i="1" s="1"/>
  <c r="E136" i="1" s="1"/>
  <c r="D89" i="1"/>
  <c r="D72" i="1"/>
  <c r="D43" i="1"/>
  <c r="D118" i="1"/>
  <c r="D117" i="1" s="1"/>
  <c r="D116" i="1" s="1"/>
  <c r="D115" i="1" s="1"/>
  <c r="D114" i="1" s="1"/>
  <c r="D84" i="1"/>
  <c r="G16" i="1"/>
  <c r="G15" i="1" s="1"/>
  <c r="G14" i="1" s="1"/>
  <c r="G13" i="1" s="1"/>
  <c r="G136" i="1" s="1"/>
  <c r="D94" i="1"/>
  <c r="D81" i="1"/>
  <c r="D16" i="1" l="1"/>
  <c r="D50" i="1"/>
  <c r="D15" i="1" l="1"/>
  <c r="D14" i="1" s="1"/>
  <c r="D13" i="1" s="1"/>
  <c r="D136" i="1" s="1"/>
</calcChain>
</file>

<file path=xl/comments1.xml><?xml version="1.0" encoding="utf-8"?>
<comments xmlns="http://schemas.openxmlformats.org/spreadsheetml/2006/main">
  <authors>
    <author>SEFIPLAN</author>
  </authors>
  <commentList>
    <comment ref="I17" authorId="0">
      <text>
        <r>
          <rPr>
            <b/>
            <sz val="9"/>
            <color indexed="81"/>
            <rFont val="Tahoma"/>
            <family val="2"/>
          </rPr>
          <t>SEFIPLAN:</t>
        </r>
        <r>
          <rPr>
            <sz val="9"/>
            <color indexed="81"/>
            <rFont val="Tahoma"/>
            <family val="2"/>
          </rPr>
          <t xml:space="preserve">
5,023,01,8881.00
sin el despacho del ejecutivo, sin deuda y sin ramos+
</t>
        </r>
      </text>
    </comment>
  </commentList>
</comments>
</file>

<file path=xl/sharedStrings.xml><?xml version="1.0" encoding="utf-8"?>
<sst xmlns="http://schemas.openxmlformats.org/spreadsheetml/2006/main" count="137" uniqueCount="136">
  <si>
    <t>GOBIERNO DEL ESTADO DE QUINTANA ROO</t>
  </si>
  <si>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</si>
  <si>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</si>
  <si>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</si>
  <si>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</si>
  <si>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</si>
  <si>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</si>
  <si>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</si>
  <si>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</si>
  <si>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</si>
  <si>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</si>
  <si>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</si>
  <si>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Estado de Quintana Roo</t>
  </si>
  <si>
    <t>Sector Público No Financiero del Estado</t>
  </si>
  <si>
    <t>Gobierno General del Estado de Quintana Roo</t>
  </si>
  <si>
    <t>Gobierno del Estado de Quintana Roo</t>
  </si>
  <si>
    <t>Poder Ejecutivo</t>
  </si>
  <si>
    <t xml:space="preserve">Despacho de la Gobernatura de Quintana Roo                                                               </t>
  </si>
  <si>
    <t xml:space="preserve">Secretaría de Obras Públicas                                                                                                                          </t>
  </si>
  <si>
    <t xml:space="preserve">Secretaría de Gobierno                                                                                                                                </t>
  </si>
  <si>
    <t xml:space="preserve">Consejería Jurídica del Poder Ejecutivo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</si>
  <si>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</si>
  <si>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</si>
  <si>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</si>
  <si>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</si>
  <si>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</si>
  <si>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Anticorrupción y Buen Gobierno                                                                                          </t>
  </si>
  <si>
    <t xml:space="preserve">Secretaría de Salud                                                                                                                                   </t>
  </si>
  <si>
    <t xml:space="preserve">Secretaría de Desarrollo Agropecuario, Rural y Pesca                     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</si>
  <si>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</si>
  <si>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</si>
  <si>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</si>
  <si>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</si>
  <si>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 xml:space="preserve">Secretaría de las Mujeres                                                                                                                             </t>
  </si>
  <si>
    <t>Ramos Generales</t>
  </si>
  <si>
    <t>Bienes Muebles, Inmuebles e Intangibles</t>
  </si>
  <si>
    <t>Inversión Pública del Estado</t>
  </si>
  <si>
    <t>Reserva de Contingencia</t>
  </si>
  <si>
    <t>Provisiones Financieras</t>
  </si>
  <si>
    <t>Deuda Pública</t>
  </si>
  <si>
    <t>Poder Legislativo</t>
  </si>
  <si>
    <t>Poder Judicial</t>
  </si>
  <si>
    <t xml:space="preserve">Autónomos </t>
  </si>
  <si>
    <t xml:space="preserve">Instituto Electoral de Quintana Roo                                                                                                                   </t>
  </si>
  <si>
    <t xml:space="preserve">Comisión de los Derechos Humanos del Estado de Quintana Roo                                                                                           </t>
  </si>
  <si>
    <t xml:space="preserve">Tribunal Electoral de Quintana Roo                                                                                                                    </t>
  </si>
  <si>
    <t xml:space="preserve">Fiscalía General del Estado                                                                                                                           </t>
  </si>
  <si>
    <t xml:space="preserve">Tribunal de Justicia Administrativa  y Anticorrupción del Estado de Quintana Roo                                                                      </t>
  </si>
  <si>
    <t xml:space="preserve">Fiscalía Especializada en Combate a la Corrupción del Estado de Quintana Roo                                                                          </t>
  </si>
  <si>
    <t>Entidades Paraestatales y Fideicomisos No Empresariales y No Financieros</t>
  </si>
  <si>
    <t>Sector Educación</t>
  </si>
  <si>
    <t xml:space="preserve">Servicios Educativos de Quintana Roo   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</si>
  <si>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</si>
  <si>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>Centro de Estudios de Bachillerato Técnico Eva Sámano de López Mateos</t>
  </si>
  <si>
    <t xml:space="preserve">Colegio de Estudios Científicos y Tecnológicos del Estado de Quintana Roo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</si>
  <si>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</si>
  <si>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 xml:space="preserve">Instituto de Capacitación para el Trabajo del Estado de Quintana Roo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</si>
  <si>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</si>
  <si>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 xml:space="preserve">Instituto Tecnológico Superior de Felipe Carrillo Puerto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</si>
  <si>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</si>
  <si>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</si>
  <si>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</si>
  <si>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</si>
  <si>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</si>
  <si>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</si>
  <si>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</si>
  <si>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</si>
  <si>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</si>
  <si>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Comisión del Deporte de Quintana Roo                                                                                                                  </t>
  </si>
  <si>
    <t>Sector Salud</t>
  </si>
  <si>
    <t xml:space="preserve">Servicios Estatales de Salud                                                                                                                          </t>
  </si>
  <si>
    <t>Sector Gobierno</t>
  </si>
  <si>
    <t xml:space="preserve">Sistema Quintanarroense de Comunicación Social                                                                                                        </t>
  </si>
  <si>
    <t xml:space="preserve">Comisión Ejecutiva de Atención a Víctimas del Estado de Quintana Roo                                                                                  </t>
  </si>
  <si>
    <t xml:space="preserve">Secretariado Ejecutivo del Sistema Estatal de Seguridad Ciudadana                                                                                     </t>
  </si>
  <si>
    <t xml:space="preserve">Agencia de Transformación Digital        </t>
  </si>
  <si>
    <t>Sector Económico</t>
  </si>
  <si>
    <t xml:space="preserve">Consejo de Promoción Turística de Quintana Roo                                                                                                        </t>
  </si>
  <si>
    <t xml:space="preserve">Centro de Conciliación Laboral del Estado de Quintana Roo                                                                                             </t>
  </si>
  <si>
    <t xml:space="preserve">Instituto de Infraestructura Turística                                                                                                                </t>
  </si>
  <si>
    <t>Sector Desarrollo Urbano</t>
  </si>
  <si>
    <t xml:space="preserve">Comisión de Agua Potable y Alcantarillado                                                                                                             </t>
  </si>
  <si>
    <t xml:space="preserve">Instituto de Movilidad del Estado de Quintana Roo                                                                                                     </t>
  </si>
  <si>
    <t>Sector Social</t>
  </si>
  <si>
    <t xml:space="preserve">Sistema para el Desarrollo Integral de la Familia del Estado de Quintana Roo                                                                          </t>
  </si>
  <si>
    <t xml:space="preserve">Instituto para el Desarrollo del Pueblo Maya y las Comunidades Indígenas del Estado de Quintana Roo                                                   </t>
  </si>
  <si>
    <t xml:space="preserve">Instituto Quintanarroense de la Juventud                                                                                                              </t>
  </si>
  <si>
    <t xml:space="preserve">Instituto de la Cultura y las Artes de Quintana Roo                                                                                                   </t>
  </si>
  <si>
    <t>Sector Turismo</t>
  </si>
  <si>
    <t>Fideicomiso de Promoción Turística del Municipio de Othón P. Blanco</t>
  </si>
  <si>
    <t>Fideicomiso de Promoción Turística del Municipio de Solidaridad</t>
  </si>
  <si>
    <t>Fideicomiso de Promoción Turística del Municipio de Benito Juárez</t>
  </si>
  <si>
    <t xml:space="preserve">Agencia de Proyectos Estratégicos del Estado de Quintana Roo                                                                                          </t>
  </si>
  <si>
    <t>No Sectorizados</t>
  </si>
  <si>
    <t xml:space="preserve">Secretaría Ejecutiva del Sistema Anticorrupción del Estado de Quintana Roo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</si>
  <si>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</si>
  <si>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Consejo Quintanarroense de Humanidades, Ciencias y Tecnologías.                                                                                       </t>
  </si>
  <si>
    <t>Subsector de Seguridad Ciudadana</t>
  </si>
  <si>
    <t xml:space="preserve">Universidad de Ciencias y Disciplinas de la Seguridad de Quintana Roo                                                                                 </t>
  </si>
  <si>
    <t>Instituciones Públicas de Seguridad Social</t>
  </si>
  <si>
    <t>Entidades Paraestatales Empresariales No Financieras con Participación Estatal Mayoritaria</t>
  </si>
  <si>
    <t>Entidades Paraestatles Empresariales No Financieras Con Participación Estatal Mayoritaria</t>
  </si>
  <si>
    <t xml:space="preserve">Entidades Paraestatales Empresariales No Financieras </t>
  </si>
  <si>
    <t>Administración Portuaria Integral de Quintana Roo, SA de CV</t>
  </si>
  <si>
    <t>VIP Servicios Aéreos Ejecutivos, SA de CV</t>
  </si>
  <si>
    <t>Fideicomisos Empresariales No financieros con Participación Estatal Mayoritaria</t>
  </si>
  <si>
    <t>Sector Público Financiero del Estado de Quintana Roo</t>
  </si>
  <si>
    <t>Entidades Paraestatales Empresariales Financieras Monetarias con Participación Estatal Mayoritaria</t>
  </si>
  <si>
    <t>Entidades Paraestatales Financieras No Monetarias con Participación Estatal Mayoritaria</t>
  </si>
  <si>
    <t>Otros Intermediarios Financieros, Excepto Sociedades de Seguros y Fondos de Pensiones</t>
  </si>
  <si>
    <t>Otros Intermediarios Financieros</t>
  </si>
  <si>
    <t xml:space="preserve">Instituto para el Desarrollo y Financiamiento del Estado de Quintana Roo                                                                              </t>
  </si>
  <si>
    <t>Fideicomisos Financieros Públicos con Participación
Estatal Mayoritaria</t>
  </si>
  <si>
    <t>Sector Público Municipal</t>
  </si>
  <si>
    <t xml:space="preserve">Sector Público No Financiero </t>
  </si>
  <si>
    <t>Gobierno General Municipal</t>
  </si>
  <si>
    <t>Gobierno Municipal</t>
  </si>
  <si>
    <t>Organo Ejecutivo Municipal (Ayuntamiento)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</si>
  <si>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</si>
  <si>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</si>
  <si>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Isla Mujeres          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</si>
  <si>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</si>
  <si>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</si>
  <si>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José María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</si>
  <si>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       </t>
  </si>
  <si>
    <t xml:space="preserve">Municipio de Solidaridad    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</si>
  <si>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</si>
  <si>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</si>
  <si>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</t>
  </si>
  <si>
    <t xml:space="preserve">Entidades Paramunicipales </t>
  </si>
  <si>
    <t xml:space="preserve">Sector Público Financiero 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</si>
  <si>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</si>
  <si>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</si>
  <si>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Particiapación Estatal Mayoritaria</t>
  </si>
  <si>
    <t>Total del Egreso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</si>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</sst>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;[Red]#,##0"/>
    <numFmt numFmtId="165" formatCode="_-* #,##0_-;\-* #,##0_-;_-* &quot;-&quot;??_-;_-@_-"/>
    <numFmt numFmtId="166" formatCode="_-[$€-2]* #,##0.00_-;\-[$€-2]* #,##0.00_-;_-[$€-2]* &quot;-&quot;??_-"/>
  </numFmts>
  <fonts count="34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 Narrow"/>
      <family val="2"/>
    </font>
    <font>
      <sz val="10"/>
      <color theme="4" tint="-0.249977111117893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 tint="-0.499984740745262"/>
      <name val="Arial Narrow"/>
      <family val="2"/>
    </font>
    <font>
      <sz val="10"/>
      <color rgb="FF0070C0"/>
      <name val="Arial Narrow"/>
      <family val="2"/>
    </font>
    <font>
      <sz val="10"/>
      <color rgb="FFFF0000"/>
      <name val="Arial Narrow"/>
      <family val="2"/>
    </font>
    <font>
      <sz val="12"/>
      <color theme="1"/>
      <name val="Times New Roman"/>
      <family val="1"/>
    </font>
    <font>
      <sz val="20"/>
      <color rgb="FFA7AAAD"/>
      <name val="Arial Narrow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Futura Lt BT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8.0500000000000007"/>
      <color indexed="8"/>
      <name val="Arial"/>
      <family val="2"/>
    </font>
    <font>
      <b/>
      <sz val="18"/>
      <color indexed="62"/>
      <name val="Cambria"/>
      <family val="2"/>
    </font>
  </fonts>
  <fills count="19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C0BCB4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rgb="FFE1DFDB"/>
        <bgColor indexed="64"/>
      </patternFill>
    </fill>
    <fill>
      <patternFill patternType="solid">
        <fgColor rgb="FFF1F0EF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6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6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166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43" fontId="7" fillId="3" borderId="11" xfId="1" applyFont="1" applyFill="1" applyBorder="1" applyAlignment="1">
      <alignment horizontal="center" vertical="center" wrapText="1"/>
    </xf>
    <xf numFmtId="43" fontId="7" fillId="3" borderId="12" xfId="1" applyFont="1" applyFill="1" applyBorder="1" applyAlignment="1">
      <alignment horizontal="center" vertical="center" wrapText="1"/>
    </xf>
    <xf numFmtId="43" fontId="7" fillId="3" borderId="13" xfId="1" applyFont="1" applyFill="1" applyBorder="1" applyAlignment="1">
      <alignment horizontal="center" vertical="center" wrapText="1"/>
    </xf>
    <xf numFmtId="43" fontId="7" fillId="3" borderId="1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4" borderId="7" xfId="2" applyFont="1" applyFill="1" applyBorder="1" applyAlignment="1">
      <alignment wrapText="1"/>
    </xf>
    <xf numFmtId="4" fontId="8" fillId="4" borderId="16" xfId="1" applyNumberFormat="1" applyFont="1" applyFill="1" applyBorder="1" applyAlignment="1"/>
    <xf numFmtId="4" fontId="8" fillId="4" borderId="8" xfId="1" applyNumberFormat="1" applyFont="1" applyFill="1" applyBorder="1" applyAlignment="1"/>
    <xf numFmtId="4" fontId="8" fillId="4" borderId="9" xfId="1" applyNumberFormat="1" applyFont="1" applyFill="1" applyBorder="1" applyAlignment="1"/>
    <xf numFmtId="0" fontId="11" fillId="0" borderId="0" xfId="0" applyFont="1"/>
    <xf numFmtId="0" fontId="7" fillId="5" borderId="17" xfId="0" applyFont="1" applyFill="1" applyBorder="1" applyAlignment="1">
      <alignment horizontal="left" wrapText="1" indent="1"/>
    </xf>
    <xf numFmtId="4" fontId="8" fillId="5" borderId="15" xfId="1" applyNumberFormat="1" applyFont="1" applyFill="1" applyBorder="1" applyAlignment="1"/>
    <xf numFmtId="4" fontId="8" fillId="5" borderId="18" xfId="1" applyNumberFormat="1" applyFont="1" applyFill="1" applyBorder="1" applyAlignment="1"/>
    <xf numFmtId="0" fontId="7" fillId="6" borderId="17" xfId="0" applyFont="1" applyFill="1" applyBorder="1" applyAlignment="1">
      <alignment horizontal="left" wrapText="1" indent="2"/>
    </xf>
    <xf numFmtId="4" fontId="8" fillId="6" borderId="15" xfId="1" applyNumberFormat="1" applyFont="1" applyFill="1" applyBorder="1" applyAlignment="1"/>
    <xf numFmtId="4" fontId="8" fillId="6" borderId="18" xfId="1" applyNumberFormat="1" applyFont="1" applyFill="1" applyBorder="1" applyAlignment="1"/>
    <xf numFmtId="0" fontId="7" fillId="7" borderId="17" xfId="0" applyFont="1" applyFill="1" applyBorder="1" applyAlignment="1">
      <alignment horizontal="left" wrapText="1" indent="3"/>
    </xf>
    <xf numFmtId="4" fontId="8" fillId="7" borderId="15" xfId="1" applyNumberFormat="1" applyFont="1" applyFill="1" applyBorder="1" applyAlignment="1"/>
    <xf numFmtId="4" fontId="8" fillId="7" borderId="18" xfId="1" applyNumberFormat="1" applyFont="1" applyFill="1" applyBorder="1" applyAlignment="1"/>
    <xf numFmtId="0" fontId="7" fillId="0" borderId="0" xfId="0" applyFont="1" applyFill="1" applyAlignment="1">
      <alignment horizontal="left"/>
    </xf>
    <xf numFmtId="0" fontId="7" fillId="0" borderId="17" xfId="0" applyFont="1" applyFill="1" applyBorder="1" applyAlignment="1">
      <alignment horizontal="left" wrapText="1" indent="4"/>
    </xf>
    <xf numFmtId="4" fontId="8" fillId="0" borderId="15" xfId="1" applyNumberFormat="1" applyFont="1" applyFill="1" applyBorder="1" applyAlignment="1"/>
    <xf numFmtId="4" fontId="8" fillId="0" borderId="18" xfId="1" applyNumberFormat="1" applyFont="1" applyFill="1" applyBorder="1" applyAlignment="1"/>
    <xf numFmtId="0" fontId="11" fillId="0" borderId="0" xfId="0" applyFont="1" applyFill="1"/>
    <xf numFmtId="0" fontId="12" fillId="0" borderId="17" xfId="0" applyFont="1" applyFill="1" applyBorder="1" applyAlignment="1">
      <alignment horizontal="left" wrapText="1" indent="5"/>
    </xf>
    <xf numFmtId="4" fontId="9" fillId="0" borderId="15" xfId="1" applyNumberFormat="1" applyFont="1" applyFill="1" applyBorder="1" applyAlignment="1"/>
    <xf numFmtId="4" fontId="9" fillId="0" borderId="18" xfId="1" applyNumberFormat="1" applyFont="1" applyFill="1" applyBorder="1" applyAlignment="1"/>
    <xf numFmtId="0" fontId="3" fillId="0" borderId="0" xfId="0" applyFont="1"/>
    <xf numFmtId="0" fontId="7" fillId="0" borderId="17" xfId="0" applyFont="1" applyFill="1" applyBorder="1" applyAlignment="1">
      <alignment horizontal="left" wrapText="1" indent="5"/>
    </xf>
    <xf numFmtId="0" fontId="12" fillId="0" borderId="17" xfId="0" applyFont="1" applyFill="1" applyBorder="1" applyAlignment="1">
      <alignment horizontal="left" wrapText="1" indent="6"/>
    </xf>
    <xf numFmtId="0" fontId="0" fillId="0" borderId="0" xfId="0" applyFill="1"/>
    <xf numFmtId="0" fontId="12" fillId="0" borderId="17" xfId="0" applyFont="1" applyFill="1" applyBorder="1" applyAlignment="1">
      <alignment horizontal="left" indent="5"/>
    </xf>
    <xf numFmtId="0" fontId="9" fillId="0" borderId="17" xfId="0" applyFont="1" applyFill="1" applyBorder="1" applyAlignment="1">
      <alignment horizontal="left" wrapText="1" indent="5"/>
    </xf>
    <xf numFmtId="0" fontId="12" fillId="0" borderId="10" xfId="0" applyFont="1" applyFill="1" applyBorder="1" applyAlignment="1">
      <alignment horizontal="left" wrapText="1" indent="5"/>
    </xf>
    <xf numFmtId="0" fontId="19" fillId="0" borderId="0" xfId="0" applyFont="1"/>
    <xf numFmtId="164" fontId="8" fillId="3" borderId="20" xfId="0" applyNumberFormat="1" applyFont="1" applyFill="1" applyBorder="1" applyAlignment="1">
      <alignment horizontal="left" wrapText="1" indent="1"/>
    </xf>
    <xf numFmtId="4" fontId="8" fillId="3" borderId="21" xfId="1" applyNumberFormat="1" applyFont="1" applyFill="1" applyBorder="1" applyAlignment="1"/>
    <xf numFmtId="4" fontId="8" fillId="3" borderId="22" xfId="1" applyNumberFormat="1" applyFont="1" applyFill="1" applyBorder="1" applyAlignment="1"/>
    <xf numFmtId="0" fontId="12" fillId="0" borderId="23" xfId="0" applyFont="1" applyFill="1" applyBorder="1" applyAlignment="1"/>
    <xf numFmtId="43" fontId="12" fillId="0" borderId="0" xfId="0" applyNumberFormat="1" applyFont="1" applyFill="1" applyAlignment="1"/>
    <xf numFmtId="43" fontId="9" fillId="0" borderId="0" xfId="1" applyFont="1" applyFill="1"/>
    <xf numFmtId="0" fontId="12" fillId="0" borderId="0" xfId="0" applyFont="1" applyFill="1" applyAlignment="1"/>
    <xf numFmtId="165" fontId="9" fillId="0" borderId="0" xfId="1" applyNumberFormat="1" applyFont="1" applyFill="1"/>
    <xf numFmtId="0" fontId="20" fillId="0" borderId="0" xfId="0" applyFont="1" applyFill="1" applyAlignment="1"/>
    <xf numFmtId="43" fontId="18" fillId="0" borderId="0" xfId="1" applyFont="1" applyFill="1"/>
    <xf numFmtId="165" fontId="18" fillId="0" borderId="0" xfId="1" applyNumberFormat="1" applyFont="1" applyFill="1"/>
    <xf numFmtId="17" fontId="20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right"/>
    </xf>
    <xf numFmtId="165" fontId="21" fillId="0" borderId="0" xfId="1" applyNumberFormat="1" applyFont="1" applyFill="1"/>
    <xf numFmtId="0" fontId="3" fillId="0" borderId="0" xfId="0" applyFont="1" applyFill="1" applyAlignment="1"/>
    <xf numFmtId="43" fontId="0" fillId="0" borderId="0" xfId="1" applyFont="1" applyFill="1"/>
    <xf numFmtId="0" fontId="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0" fontId="14" fillId="0" borderId="19" xfId="0" applyFont="1" applyFill="1" applyBorder="1"/>
    <xf numFmtId="0" fontId="15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159">
    <cellStyle name="Énfasis 1" xfId="3"/>
    <cellStyle name="Énfasis 2" xfId="4"/>
    <cellStyle name="Énfasis 3" xfId="5"/>
    <cellStyle name="Énfasis1 - 20%" xfId="6"/>
    <cellStyle name="Énfasis1 - 40%" xfId="7"/>
    <cellStyle name="Énfasis1 - 60%" xfId="8"/>
    <cellStyle name="Énfasis2 - 20%" xfId="9"/>
    <cellStyle name="Énfasis2 - 40%" xfId="10"/>
    <cellStyle name="Énfasis2 - 60%" xfId="11"/>
    <cellStyle name="Énfasis3 - 20%" xfId="12"/>
    <cellStyle name="Énfasis3 - 40%" xfId="13"/>
    <cellStyle name="Énfasis3 - 60%" xfId="14"/>
    <cellStyle name="Énfasis4 - 20%" xfId="15"/>
    <cellStyle name="Énfasis4 - 40%" xfId="16"/>
    <cellStyle name="Énfasis4 - 60%" xfId="17"/>
    <cellStyle name="Énfasis5 - 20%" xfId="18"/>
    <cellStyle name="Énfasis5 - 40%" xfId="19"/>
    <cellStyle name="Énfasis5 - 60%" xfId="20"/>
    <cellStyle name="Énfasis6 - 20%" xfId="21"/>
    <cellStyle name="Énfasis6 - 40%" xfId="22"/>
    <cellStyle name="Énfasis6 - 60%" xfId="23"/>
    <cellStyle name="Euro" xfId="24"/>
    <cellStyle name="Hipervínculo 2" xfId="25"/>
    <cellStyle name="Millares" xfId="1" builtinId="3"/>
    <cellStyle name="Millares 10" xfId="26"/>
    <cellStyle name="Millares 10 2" xfId="27"/>
    <cellStyle name="Millares 11" xfId="28"/>
    <cellStyle name="Millares 12" xfId="29"/>
    <cellStyle name="Millares 13" xfId="30"/>
    <cellStyle name="Millares 14" xfId="31"/>
    <cellStyle name="Millares 15" xfId="32"/>
    <cellStyle name="Millares 16" xfId="33"/>
    <cellStyle name="Millares 17" xfId="34"/>
    <cellStyle name="Millares 18" xfId="35"/>
    <cellStyle name="Millares 18 2" xfId="36"/>
    <cellStyle name="Millares 18 3" xfId="37"/>
    <cellStyle name="Millares 19" xfId="38"/>
    <cellStyle name="Millares 2" xfId="39"/>
    <cellStyle name="Millares 2 2" xfId="40"/>
    <cellStyle name="Millares 2 3" xfId="41"/>
    <cellStyle name="Millares 2 4" xfId="42"/>
    <cellStyle name="Millares 20" xfId="43"/>
    <cellStyle name="Millares 21" xfId="44"/>
    <cellStyle name="Millares 22" xfId="45"/>
    <cellStyle name="Millares 23" xfId="46"/>
    <cellStyle name="Millares 24" xfId="47"/>
    <cellStyle name="Millares 25" xfId="48"/>
    <cellStyle name="Millares 26" xfId="49"/>
    <cellStyle name="Millares 27" xfId="50"/>
    <cellStyle name="Millares 28" xfId="51"/>
    <cellStyle name="Millares 29" xfId="52"/>
    <cellStyle name="Millares 3" xfId="53"/>
    <cellStyle name="Millares 3 2" xfId="54"/>
    <cellStyle name="Millares 30" xfId="55"/>
    <cellStyle name="Millares 31" xfId="56"/>
    <cellStyle name="Millares 32" xfId="57"/>
    <cellStyle name="Millares 33" xfId="58"/>
    <cellStyle name="Millares 34" xfId="59"/>
    <cellStyle name="Millares 35" xfId="60"/>
    <cellStyle name="Millares 36" xfId="61"/>
    <cellStyle name="Millares 37" xfId="62"/>
    <cellStyle name="Millares 38" xfId="63"/>
    <cellStyle name="Millares 39" xfId="64"/>
    <cellStyle name="Millares 39 2" xfId="65"/>
    <cellStyle name="Millares 4" xfId="66"/>
    <cellStyle name="Millares 40" xfId="67"/>
    <cellStyle name="Millares 41" xfId="68"/>
    <cellStyle name="Millares 42" xfId="69"/>
    <cellStyle name="Millares 43" xfId="70"/>
    <cellStyle name="Millares 44" xfId="71"/>
    <cellStyle name="Millares 45" xfId="72"/>
    <cellStyle name="Millares 46" xfId="73"/>
    <cellStyle name="Millares 48" xfId="74"/>
    <cellStyle name="Millares 5" xfId="75"/>
    <cellStyle name="Millares 6" xfId="76"/>
    <cellStyle name="Millares 7" xfId="77"/>
    <cellStyle name="Millares 8" xfId="78"/>
    <cellStyle name="Millares 9" xfId="79"/>
    <cellStyle name="Normal" xfId="0" builtinId="0"/>
    <cellStyle name="Normal 10" xfId="80"/>
    <cellStyle name="Normal 11" xfId="81"/>
    <cellStyle name="Normal 11 2" xfId="82"/>
    <cellStyle name="Normal 12" xfId="83"/>
    <cellStyle name="Normal 13" xfId="84"/>
    <cellStyle name="Normal 14" xfId="85"/>
    <cellStyle name="Normal 15" xfId="86"/>
    <cellStyle name="Normal 16" xfId="87"/>
    <cellStyle name="Normal 17" xfId="88"/>
    <cellStyle name="Normal 18" xfId="89"/>
    <cellStyle name="Normal 19" xfId="90"/>
    <cellStyle name="Normal 2" xfId="2"/>
    <cellStyle name="Normal 2 2" xfId="91"/>
    <cellStyle name="Normal 2 2 2" xfId="92"/>
    <cellStyle name="Normal 2 2 2 2" xfId="93"/>
    <cellStyle name="Normal 2 3" xfId="94"/>
    <cellStyle name="Normal 2 4" xfId="95"/>
    <cellStyle name="Normal 2 5" xfId="96"/>
    <cellStyle name="Normal 2 6" xfId="97"/>
    <cellStyle name="Normal 2 7" xfId="98"/>
    <cellStyle name="Normal 2 8" xfId="99"/>
    <cellStyle name="Normal 20" xfId="100"/>
    <cellStyle name="Normal 21" xfId="101"/>
    <cellStyle name="Normal 22" xfId="102"/>
    <cellStyle name="Normal 23" xfId="103"/>
    <cellStyle name="Normal 24" xfId="104"/>
    <cellStyle name="Normal 25" xfId="105"/>
    <cellStyle name="Normal 25 2" xfId="106"/>
    <cellStyle name="Normal 25 3" xfId="107"/>
    <cellStyle name="Normal 26" xfId="108"/>
    <cellStyle name="Normal 27" xfId="109"/>
    <cellStyle name="Normal 28" xfId="110"/>
    <cellStyle name="Normal 29" xfId="111"/>
    <cellStyle name="Normal 3" xfId="112"/>
    <cellStyle name="Normal 3 2" xfId="113"/>
    <cellStyle name="Normal 3 3" xfId="114"/>
    <cellStyle name="Normal 30" xfId="115"/>
    <cellStyle name="Normal 31" xfId="116"/>
    <cellStyle name="Normal 31 2" xfId="117"/>
    <cellStyle name="Normal 31 3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6 2" xfId="136"/>
    <cellStyle name="Normal 47" xfId="137"/>
    <cellStyle name="Normal 48" xfId="138"/>
    <cellStyle name="Normal 49" xfId="139"/>
    <cellStyle name="Normal 5" xfId="140"/>
    <cellStyle name="Normal 50" xfId="141"/>
    <cellStyle name="Normal 51" xfId="142"/>
    <cellStyle name="Normal 52" xfId="143"/>
    <cellStyle name="Normal 53" xfId="144"/>
    <cellStyle name="Normal 54" xfId="145"/>
    <cellStyle name="Normal 55" xfId="146"/>
    <cellStyle name="Normal 56" xfId="147"/>
    <cellStyle name="Normal 6" xfId="148"/>
    <cellStyle name="Normal 6 2" xfId="149"/>
    <cellStyle name="Normal 7" xfId="150"/>
    <cellStyle name="Normal 7 2" xfId="151"/>
    <cellStyle name="Normal 8" xfId="152"/>
    <cellStyle name="Normal 8 2" xfId="153"/>
    <cellStyle name="Normal 8 3" xfId="154"/>
    <cellStyle name="Normal 9" xfId="155"/>
    <cellStyle name="Porcentual 2" xfId="156"/>
    <cellStyle name="Porcentual 3" xfId="157"/>
    <cellStyle name="Título de hoja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899160</xdr:colOff>
      <xdr:row>0</xdr:row>
      <xdr:rowOff>0</xdr:rowOff>
    </xdr:from>
    <xdr:to>
      <xdr:col>7</xdr:col>
      <xdr:colOff>992346</xdr:colOff>
      <xdr:row>4</xdr:row>
      <xdr:rowOff>114300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8623935" y="0"/>
          <a:ext cx="211248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0</xdr:rowOff>
    </xdr:from>
    <xdr:to>
      <xdr:col>1</xdr:col>
      <xdr:colOff>727710</xdr:colOff>
      <xdr:row>4</xdr:row>
      <xdr:rowOff>114300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38200" y="0"/>
          <a:ext cx="67056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dep</v>
          </cell>
        </row>
      </sheetData>
      <sheetData sheetId="27"/>
      <sheetData sheetId="28">
        <row r="2">
          <cell r="C2">
            <v>28415664.154999994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/>
      <sheetData sheetId="45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50"/>
  <sheetViews>
    <sheetView showGridLines="0" tabSelected="1" topLeftCell="A120" zoomScale="85" zoomScaleNormal="85" workbookViewId="0">
      <selection activeCell="J77" sqref="J77"/>
    </sheetView>
  </sheetViews>
  <sheetFormatPr baseColWidth="10" defaultColWidth="11" defaultRowHeight="14.25"/>
  <cols>
    <col min="1" max="1" width="10.25" style="86" customWidth="1"/>
    <col min="2" max="2" width="47.75" style="2" customWidth="1"/>
    <col min="3" max="3" width="15.75" style="3" customWidth="1"/>
    <col min="4" max="4" width="13.375" style="3" bestFit="1" customWidth="1"/>
    <col min="5" max="5" width="14.25" style="3" customWidth="1"/>
    <col min="6" max="6" width="13.75" style="3" customWidth="1"/>
    <col min="7" max="7" width="12.75" style="3" bestFit="1" customWidth="1"/>
    <col min="8" max="8" width="13.375" style="3" customWidth="1"/>
    <col min="9" max="9" width="9.25" customWidth="1"/>
    <col min="10" max="10" width="12" bestFit="1" customWidth="1"/>
  </cols>
  <sheetData>
    <row r="1" spans="1:15">
      <c r="A1" s="1"/>
      <c r="I1" s="3"/>
      <c r="J1" s="3"/>
      <c r="K1" s="3"/>
    </row>
    <row r="2" spans="1:15">
      <c r="A2" s="1"/>
      <c r="I2" s="3"/>
      <c r="J2" s="3"/>
      <c r="K2" s="3"/>
    </row>
    <row r="3" spans="1:15">
      <c r="A3" s="1"/>
      <c r="I3" s="3"/>
      <c r="J3" s="3"/>
      <c r="K3" s="3"/>
    </row>
    <row r="4" spans="1:15">
      <c r="A4" s="1"/>
      <c r="I4" s="3"/>
      <c r="J4" s="3"/>
      <c r="K4" s="3"/>
    </row>
    <row r="5" spans="1:15">
      <c r="A5" s="1"/>
      <c r="I5" s="3"/>
      <c r="J5" s="3"/>
      <c r="K5" s="3"/>
    </row>
    <row r="6" spans="1:15" s="7" customFormat="1" ht="14.25" customHeight="1">
      <c r="A6" s="75"/>
      <c r="B6" s="4" t="s">
        <v>0</v>
      </c>
      <c r="C6" s="5"/>
      <c r="D6" s="5"/>
      <c r="E6" s="5"/>
      <c r="F6" s="5"/>
      <c r="G6" s="5"/>
      <c r="H6" s="6"/>
    </row>
    <row r="7" spans="1:15" s="7" customFormat="1" ht="14.25" customHeight="1">
      <c r="A7" s="75"/>
      <c r="B7" s="8" t="s">
        <v>1</v>
      </c>
      <c r="C7" s="9"/>
      <c r="D7" s="9"/>
      <c r="E7" s="9"/>
      <c r="F7" s="9"/>
      <c r="G7" s="9"/>
      <c r="H7" s="10"/>
    </row>
    <row r="8" spans="1:15" s="7" customFormat="1" ht="14.25" customHeight="1">
      <c r="A8" s="75"/>
      <c r="B8" s="11" t="s">
        <v>2</v>
      </c>
      <c r="C8" s="12"/>
      <c r="D8" s="12"/>
      <c r="E8" s="12"/>
      <c r="F8" s="12"/>
      <c r="G8" s="12"/>
      <c r="H8" s="13"/>
    </row>
    <row r="9" spans="1:15" s="7" customFormat="1" ht="14.25" customHeight="1">
      <c r="A9" s="75"/>
      <c r="B9" s="14" t="s">
        <v>135</v>
      </c>
      <c r="C9" s="12"/>
      <c r="D9" s="12"/>
      <c r="E9" s="12"/>
      <c r="F9" s="12"/>
      <c r="G9" s="12"/>
      <c r="H9" s="13"/>
    </row>
    <row r="10" spans="1:15" s="7" customFormat="1" ht="14.25" customHeight="1">
      <c r="A10" s="75"/>
      <c r="B10" s="15" t="s">
        <v>3</v>
      </c>
      <c r="C10" s="16"/>
      <c r="D10" s="16"/>
      <c r="E10" s="16"/>
      <c r="F10" s="16"/>
      <c r="G10" s="16"/>
      <c r="H10" s="17"/>
    </row>
    <row r="11" spans="1:15" s="7" customFormat="1" ht="14.25" customHeight="1">
      <c r="A11" s="75"/>
      <c r="B11" s="18" t="s">
        <v>4</v>
      </c>
      <c r="C11" s="19" t="s">
        <v>5</v>
      </c>
      <c r="D11" s="20"/>
      <c r="E11" s="20"/>
      <c r="F11" s="20"/>
      <c r="G11" s="21"/>
      <c r="H11" s="22" t="s">
        <v>6</v>
      </c>
    </row>
    <row r="12" spans="1:15" s="28" customFormat="1" ht="28.5" customHeight="1">
      <c r="A12" s="23"/>
      <c r="B12" s="24"/>
      <c r="C12" s="25" t="s">
        <v>7</v>
      </c>
      <c r="D12" s="25" t="s">
        <v>8</v>
      </c>
      <c r="E12" s="25" t="s">
        <v>9</v>
      </c>
      <c r="F12" s="25" t="s">
        <v>10</v>
      </c>
      <c r="G12" s="25" t="s">
        <v>11</v>
      </c>
      <c r="H12" s="26"/>
      <c r="I12" s="27"/>
    </row>
    <row r="13" spans="1:15" s="33" customFormat="1" ht="15">
      <c r="A13" s="43"/>
      <c r="B13" s="29" t="s">
        <v>12</v>
      </c>
      <c r="C13" s="30">
        <f t="shared" ref="C13:H13" si="0">C14+C107</f>
        <v>45260680972</v>
      </c>
      <c r="D13" s="31">
        <f t="shared" si="0"/>
        <v>686471479.92999136</v>
      </c>
      <c r="E13" s="31">
        <f t="shared" si="0"/>
        <v>45947152451.929993</v>
      </c>
      <c r="F13" s="31">
        <f t="shared" si="0"/>
        <v>8019478664.5499992</v>
      </c>
      <c r="G13" s="31">
        <f t="shared" si="0"/>
        <v>7572208639.329999</v>
      </c>
      <c r="H13" s="32">
        <f t="shared" si="0"/>
        <v>37927673787.379982</v>
      </c>
    </row>
    <row r="14" spans="1:15" s="33" customFormat="1" ht="15">
      <c r="A14" s="43"/>
      <c r="B14" s="34" t="s">
        <v>13</v>
      </c>
      <c r="C14" s="35">
        <f t="shared" ref="C14:H14" si="1">C15+C101</f>
        <v>45248696431</v>
      </c>
      <c r="D14" s="35">
        <f t="shared" si="1"/>
        <v>685440837.05999136</v>
      </c>
      <c r="E14" s="35">
        <f t="shared" si="1"/>
        <v>45934137268.05999</v>
      </c>
      <c r="F14" s="35">
        <f t="shared" si="1"/>
        <v>8016136100.4899988</v>
      </c>
      <c r="G14" s="35">
        <f t="shared" si="1"/>
        <v>7568907727.249999</v>
      </c>
      <c r="H14" s="36">
        <f t="shared" si="1"/>
        <v>37918001167.569984</v>
      </c>
      <c r="J14"/>
      <c r="K14"/>
      <c r="L14"/>
      <c r="M14"/>
      <c r="N14"/>
      <c r="O14"/>
    </row>
    <row r="15" spans="1:15" s="33" customFormat="1" ht="15">
      <c r="A15" s="43"/>
      <c r="B15" s="37" t="s">
        <v>14</v>
      </c>
      <c r="C15" s="38">
        <f t="shared" ref="C15:H15" si="2">C16+C50+C100</f>
        <v>45248696431</v>
      </c>
      <c r="D15" s="38">
        <f t="shared" si="2"/>
        <v>685440837.05999136</v>
      </c>
      <c r="E15" s="38">
        <f t="shared" si="2"/>
        <v>45934137268.05999</v>
      </c>
      <c r="F15" s="38">
        <f t="shared" si="2"/>
        <v>8016136100.4899988</v>
      </c>
      <c r="G15" s="38">
        <f t="shared" si="2"/>
        <v>7568907727.249999</v>
      </c>
      <c r="H15" s="39">
        <f t="shared" si="2"/>
        <v>37918001167.569984</v>
      </c>
      <c r="J15"/>
      <c r="K15"/>
      <c r="L15"/>
      <c r="M15"/>
      <c r="N15"/>
      <c r="O15"/>
    </row>
    <row r="16" spans="1:15" s="33" customFormat="1" ht="15">
      <c r="A16" s="43"/>
      <c r="B16" s="40" t="s">
        <v>15</v>
      </c>
      <c r="C16" s="41">
        <f t="shared" ref="C16:H16" si="3">C17+SUM(C41:C43)</f>
        <v>25207500042</v>
      </c>
      <c r="D16" s="41">
        <f t="shared" si="3"/>
        <v>109695955.63999182</v>
      </c>
      <c r="E16" s="41">
        <f t="shared" si="3"/>
        <v>25317195997.639992</v>
      </c>
      <c r="F16" s="41">
        <f t="shared" si="3"/>
        <v>3826151962.9299994</v>
      </c>
      <c r="G16" s="41">
        <f t="shared" si="3"/>
        <v>3509191399.0099993</v>
      </c>
      <c r="H16" s="42">
        <f t="shared" si="3"/>
        <v>21491044034.709991</v>
      </c>
      <c r="J16"/>
      <c r="K16"/>
      <c r="L16"/>
      <c r="M16"/>
      <c r="N16"/>
      <c r="O16"/>
    </row>
    <row r="17" spans="1:15" s="47" customFormat="1" ht="15">
      <c r="A17" s="43"/>
      <c r="B17" s="44" t="s">
        <v>16</v>
      </c>
      <c r="C17" s="45">
        <f t="shared" ref="C17:H17" si="4">SUM(C18:C35)+C40</f>
        <v>21144434335</v>
      </c>
      <c r="D17" s="45">
        <f t="shared" si="4"/>
        <v>-104538144.64000821</v>
      </c>
      <c r="E17" s="45">
        <f t="shared" si="4"/>
        <v>21039896190.359993</v>
      </c>
      <c r="F17" s="45">
        <f t="shared" si="4"/>
        <v>2965472567.9599991</v>
      </c>
      <c r="G17" s="45">
        <f t="shared" si="4"/>
        <v>2652479211.039999</v>
      </c>
      <c r="H17" s="46">
        <f t="shared" si="4"/>
        <v>18074423622.39999</v>
      </c>
      <c r="J17"/>
      <c r="K17"/>
      <c r="L17"/>
      <c r="M17"/>
      <c r="N17"/>
      <c r="O17"/>
    </row>
    <row r="18" spans="1:15" s="33" customFormat="1" ht="15">
      <c r="A18" s="76"/>
      <c r="B18" s="48" t="s">
        <v>17</v>
      </c>
      <c r="C18" s="49">
        <v>290263937</v>
      </c>
      <c r="D18" s="49">
        <f>E18-C18</f>
        <v>-369003.2800000906</v>
      </c>
      <c r="E18" s="49">
        <v>289894933.71999991</v>
      </c>
      <c r="F18" s="49">
        <v>26957904.249999981</v>
      </c>
      <c r="G18" s="49">
        <v>25932590.52999999</v>
      </c>
      <c r="H18" s="50">
        <f>E18-F18</f>
        <v>262937029.46999994</v>
      </c>
      <c r="J18"/>
      <c r="K18"/>
      <c r="L18"/>
      <c r="M18"/>
      <c r="N18"/>
      <c r="O18"/>
    </row>
    <row r="19" spans="1:15">
      <c r="A19" s="76"/>
      <c r="B19" s="48" t="s">
        <v>18</v>
      </c>
      <c r="C19" s="49">
        <v>227821936</v>
      </c>
      <c r="D19" s="49">
        <f t="shared" ref="D19:D34" si="5">E19-C19</f>
        <v>49915347.259999692</v>
      </c>
      <c r="E19" s="49">
        <v>277737283.25999969</v>
      </c>
      <c r="F19" s="49">
        <v>55192907.410000056</v>
      </c>
      <c r="G19" s="49">
        <v>54320936.900000058</v>
      </c>
      <c r="H19" s="50">
        <f t="shared" ref="H19:H34" si="6">E19-F19</f>
        <v>222544375.84999964</v>
      </c>
    </row>
    <row r="20" spans="1:15">
      <c r="A20" s="76"/>
      <c r="B20" s="48" t="s">
        <v>19</v>
      </c>
      <c r="C20" s="49">
        <v>759385035</v>
      </c>
      <c r="D20" s="49">
        <f t="shared" si="5"/>
        <v>31418893.670001626</v>
      </c>
      <c r="E20" s="49">
        <v>790803928.67000163</v>
      </c>
      <c r="F20" s="49">
        <v>160114116.29000026</v>
      </c>
      <c r="G20" s="49">
        <v>157792731.8000001</v>
      </c>
      <c r="H20" s="50">
        <f t="shared" si="6"/>
        <v>630689812.38000131</v>
      </c>
    </row>
    <row r="21" spans="1:15">
      <c r="A21" s="76"/>
      <c r="B21" s="48" t="s">
        <v>20</v>
      </c>
      <c r="C21" s="49">
        <v>131213621</v>
      </c>
      <c r="D21" s="49">
        <f t="shared" si="5"/>
        <v>738843.37000001967</v>
      </c>
      <c r="E21" s="49">
        <v>131952464.37000002</v>
      </c>
      <c r="F21" s="49">
        <v>7681740.330000001</v>
      </c>
      <c r="G21" s="49">
        <v>7282201.280000004</v>
      </c>
      <c r="H21" s="50">
        <f t="shared" si="6"/>
        <v>124270724.04000002</v>
      </c>
    </row>
    <row r="22" spans="1:15">
      <c r="A22" s="76"/>
      <c r="B22" s="48" t="s">
        <v>21</v>
      </c>
      <c r="C22" s="49">
        <v>2523520411</v>
      </c>
      <c r="D22" s="49">
        <f t="shared" si="5"/>
        <v>131169778.82000446</v>
      </c>
      <c r="E22" s="49">
        <v>2654690189.8200045</v>
      </c>
      <c r="F22" s="49">
        <v>629116457.2199986</v>
      </c>
      <c r="G22" s="49">
        <v>481481387.83000034</v>
      </c>
      <c r="H22" s="50">
        <f t="shared" si="6"/>
        <v>2025573732.6000059</v>
      </c>
    </row>
    <row r="23" spans="1:15">
      <c r="A23" s="76"/>
      <c r="B23" s="48" t="s">
        <v>22</v>
      </c>
      <c r="C23" s="49">
        <v>182506506</v>
      </c>
      <c r="D23" s="49">
        <f t="shared" si="5"/>
        <v>-4487343.1699996293</v>
      </c>
      <c r="E23" s="49">
        <v>178019162.83000037</v>
      </c>
      <c r="F23" s="49">
        <v>22319447.609999988</v>
      </c>
      <c r="G23" s="49">
        <v>20711553.719999999</v>
      </c>
      <c r="H23" s="50">
        <f t="shared" si="6"/>
        <v>155699715.22000039</v>
      </c>
    </row>
    <row r="24" spans="1:15">
      <c r="A24" s="76"/>
      <c r="B24" s="48" t="s">
        <v>23</v>
      </c>
      <c r="C24" s="49">
        <v>183887830</v>
      </c>
      <c r="D24" s="49">
        <f t="shared" si="5"/>
        <v>123116665.72000027</v>
      </c>
      <c r="E24" s="49">
        <v>307004495.72000027</v>
      </c>
      <c r="F24" s="49">
        <v>45913197.859999992</v>
      </c>
      <c r="G24" s="49">
        <v>16511056.969999997</v>
      </c>
      <c r="H24" s="50">
        <f t="shared" si="6"/>
        <v>261091297.86000028</v>
      </c>
    </row>
    <row r="25" spans="1:15">
      <c r="A25" s="76"/>
      <c r="B25" s="48" t="s">
        <v>24</v>
      </c>
      <c r="C25" s="49">
        <v>879290526</v>
      </c>
      <c r="D25" s="49">
        <f t="shared" si="5"/>
        <v>20173427</v>
      </c>
      <c r="E25" s="49">
        <v>899463953</v>
      </c>
      <c r="F25" s="49">
        <v>122761157.41000015</v>
      </c>
      <c r="G25" s="49">
        <v>122416158.33000015</v>
      </c>
      <c r="H25" s="50">
        <f t="shared" si="6"/>
        <v>776702795.58999991</v>
      </c>
    </row>
    <row r="26" spans="1:15">
      <c r="A26" s="77"/>
      <c r="B26" s="48" t="s">
        <v>25</v>
      </c>
      <c r="C26" s="49">
        <v>158417164</v>
      </c>
      <c r="D26" s="49">
        <f t="shared" si="5"/>
        <v>1672695.9500002861</v>
      </c>
      <c r="E26" s="49">
        <v>160089859.95000029</v>
      </c>
      <c r="F26" s="49">
        <v>11753808.119999988</v>
      </c>
      <c r="G26" s="49">
        <v>8479302.659999989</v>
      </c>
      <c r="H26" s="50">
        <f t="shared" si="6"/>
        <v>148336051.83000031</v>
      </c>
    </row>
    <row r="27" spans="1:15" s="51" customFormat="1">
      <c r="A27" s="76"/>
      <c r="B27" s="48" t="s">
        <v>26</v>
      </c>
      <c r="C27" s="49">
        <v>182310487</v>
      </c>
      <c r="D27" s="49">
        <f t="shared" si="5"/>
        <v>14032106.770000964</v>
      </c>
      <c r="E27" s="49">
        <v>196342593.77000096</v>
      </c>
      <c r="F27" s="49">
        <v>33578033.419999719</v>
      </c>
      <c r="G27" s="49">
        <v>33023317.029999726</v>
      </c>
      <c r="H27" s="50">
        <f t="shared" si="6"/>
        <v>162764560.35000125</v>
      </c>
    </row>
    <row r="28" spans="1:15">
      <c r="A28" s="76"/>
      <c r="B28" s="48" t="s">
        <v>27</v>
      </c>
      <c r="C28" s="49">
        <v>861451561</v>
      </c>
      <c r="D28" s="49">
        <f t="shared" si="5"/>
        <v>289831.05000066757</v>
      </c>
      <c r="E28" s="49">
        <v>861741392.05000067</v>
      </c>
      <c r="F28" s="49">
        <v>52504144.779999949</v>
      </c>
      <c r="G28" s="49">
        <v>51661074.499999948</v>
      </c>
      <c r="H28" s="50">
        <f t="shared" si="6"/>
        <v>809237247.2700007</v>
      </c>
    </row>
    <row r="29" spans="1:15">
      <c r="A29" s="76"/>
      <c r="B29" s="48" t="s">
        <v>28</v>
      </c>
      <c r="C29" s="49">
        <v>413196190</v>
      </c>
      <c r="D29" s="49">
        <f t="shared" si="5"/>
        <v>-538536.53999996185</v>
      </c>
      <c r="E29" s="49">
        <v>412657653.46000004</v>
      </c>
      <c r="F29" s="49">
        <v>53912795.779999919</v>
      </c>
      <c r="G29" s="49">
        <v>52123193.249999918</v>
      </c>
      <c r="H29" s="50">
        <f t="shared" si="6"/>
        <v>358744857.68000013</v>
      </c>
    </row>
    <row r="30" spans="1:15">
      <c r="A30" s="76"/>
      <c r="B30" s="48" t="s">
        <v>29</v>
      </c>
      <c r="C30" s="49">
        <v>547531312</v>
      </c>
      <c r="D30" s="49">
        <f t="shared" si="5"/>
        <v>-619749.3299998045</v>
      </c>
      <c r="E30" s="49">
        <v>546911562.6700002</v>
      </c>
      <c r="F30" s="49">
        <v>244113997.8000001</v>
      </c>
      <c r="G30" s="49">
        <v>236725484.12000003</v>
      </c>
      <c r="H30" s="50">
        <f t="shared" si="6"/>
        <v>302797564.87000012</v>
      </c>
    </row>
    <row r="31" spans="1:15">
      <c r="A31" s="76"/>
      <c r="B31" s="48" t="s">
        <v>30</v>
      </c>
      <c r="C31" s="49">
        <v>1706802468</v>
      </c>
      <c r="D31" s="49">
        <f t="shared" si="5"/>
        <v>166307082.46999741</v>
      </c>
      <c r="E31" s="49">
        <v>1873109550.4699974</v>
      </c>
      <c r="F31" s="49">
        <v>176473443.1900003</v>
      </c>
      <c r="G31" s="49">
        <v>135361822.62000021</v>
      </c>
      <c r="H31" s="50">
        <f t="shared" si="6"/>
        <v>1696636107.2799971</v>
      </c>
    </row>
    <row r="32" spans="1:15">
      <c r="A32" s="78"/>
      <c r="B32" s="48" t="s">
        <v>31</v>
      </c>
      <c r="C32" s="49">
        <v>179865119</v>
      </c>
      <c r="D32" s="49">
        <f t="shared" si="5"/>
        <v>-145855.33000034094</v>
      </c>
      <c r="E32" s="49">
        <v>179719263.66999966</v>
      </c>
      <c r="F32" s="49">
        <v>19666130.129999965</v>
      </c>
      <c r="G32" s="49">
        <v>18071702.489999969</v>
      </c>
      <c r="H32" s="50">
        <f t="shared" si="6"/>
        <v>160053133.53999969</v>
      </c>
    </row>
    <row r="33" spans="1:8">
      <c r="A33" s="78"/>
      <c r="B33" s="48" t="s">
        <v>32</v>
      </c>
      <c r="C33" s="49">
        <v>4245435744</v>
      </c>
      <c r="D33" s="49">
        <f t="shared" si="5"/>
        <v>135083852.54998589</v>
      </c>
      <c r="E33" s="49">
        <v>4380519596.5499859</v>
      </c>
      <c r="F33" s="49">
        <v>566284720.64000034</v>
      </c>
      <c r="G33" s="49">
        <v>494554709.74999851</v>
      </c>
      <c r="H33" s="50">
        <f t="shared" si="6"/>
        <v>3814234875.9099855</v>
      </c>
    </row>
    <row r="34" spans="1:8">
      <c r="A34" s="78"/>
      <c r="B34" s="48" t="s">
        <v>33</v>
      </c>
      <c r="C34" s="49">
        <v>893136996</v>
      </c>
      <c r="D34" s="49">
        <f t="shared" si="5"/>
        <v>-27675771.429999352</v>
      </c>
      <c r="E34" s="49">
        <v>865461224.57000065</v>
      </c>
      <c r="F34" s="49">
        <v>108214004.05999991</v>
      </c>
      <c r="G34" s="49">
        <v>107115425.59999992</v>
      </c>
      <c r="H34" s="50">
        <f t="shared" si="6"/>
        <v>757247220.51000071</v>
      </c>
    </row>
    <row r="35" spans="1:8" s="33" customFormat="1" ht="15">
      <c r="A35" s="79"/>
      <c r="B35" s="52" t="s">
        <v>34</v>
      </c>
      <c r="C35" s="45">
        <f>SUM(C36:C39)</f>
        <v>4738185302</v>
      </c>
      <c r="D35" s="45">
        <f t="shared" ref="D35:H35" si="7">SUM(D36:D39)</f>
        <v>-764620410.1900003</v>
      </c>
      <c r="E35" s="45">
        <f t="shared" si="7"/>
        <v>3973564891.8099995</v>
      </c>
      <c r="F35" s="45">
        <f t="shared" si="7"/>
        <v>105184501.52000001</v>
      </c>
      <c r="G35" s="45">
        <f t="shared" si="7"/>
        <v>105184501.52000001</v>
      </c>
      <c r="H35" s="46">
        <f t="shared" si="7"/>
        <v>3868380390.29</v>
      </c>
    </row>
    <row r="36" spans="1:8" ht="15">
      <c r="A36" s="80"/>
      <c r="B36" s="53" t="s">
        <v>35</v>
      </c>
      <c r="C36" s="49">
        <v>0</v>
      </c>
      <c r="D36" s="49">
        <f>E36-C36</f>
        <v>0</v>
      </c>
      <c r="E36" s="49">
        <v>0</v>
      </c>
      <c r="F36" s="49">
        <v>0</v>
      </c>
      <c r="G36" s="49">
        <v>0</v>
      </c>
      <c r="H36" s="50">
        <f t="shared" ref="H36:H42" si="8">E36-F36</f>
        <v>0</v>
      </c>
    </row>
    <row r="37" spans="1:8">
      <c r="A37" s="81"/>
      <c r="B37" s="53" t="s">
        <v>36</v>
      </c>
      <c r="C37" s="49">
        <v>2601094195.5</v>
      </c>
      <c r="D37" s="49">
        <f t="shared" ref="D37:D42" si="9">E37-C37</f>
        <v>-959089863.24000001</v>
      </c>
      <c r="E37" s="49">
        <v>1642004332.26</v>
      </c>
      <c r="F37" s="49">
        <v>0</v>
      </c>
      <c r="G37" s="49">
        <v>0</v>
      </c>
      <c r="H37" s="50">
        <f t="shared" si="8"/>
        <v>1642004332.26</v>
      </c>
    </row>
    <row r="38" spans="1:8" ht="15">
      <c r="A38" s="80"/>
      <c r="B38" s="53" t="s">
        <v>37</v>
      </c>
      <c r="C38" s="49">
        <v>0</v>
      </c>
      <c r="D38" s="49">
        <f t="shared" si="9"/>
        <v>0</v>
      </c>
      <c r="E38" s="49">
        <v>0</v>
      </c>
      <c r="F38" s="49">
        <v>0</v>
      </c>
      <c r="G38" s="49">
        <v>0</v>
      </c>
      <c r="H38" s="50">
        <f t="shared" si="8"/>
        <v>0</v>
      </c>
    </row>
    <row r="39" spans="1:8">
      <c r="A39" s="81"/>
      <c r="B39" s="53" t="s">
        <v>38</v>
      </c>
      <c r="C39" s="49">
        <v>2137091106.5</v>
      </c>
      <c r="D39" s="49">
        <f t="shared" si="9"/>
        <v>194469453.04999971</v>
      </c>
      <c r="E39" s="49">
        <v>2331560559.5499997</v>
      </c>
      <c r="F39" s="49">
        <v>105184501.52000001</v>
      </c>
      <c r="G39" s="49">
        <v>105184501.52000001</v>
      </c>
      <c r="H39" s="50">
        <f t="shared" si="8"/>
        <v>2226376058.0299997</v>
      </c>
    </row>
    <row r="40" spans="1:8">
      <c r="A40" s="81"/>
      <c r="B40" s="52" t="s">
        <v>39</v>
      </c>
      <c r="C40" s="45">
        <v>2040212190</v>
      </c>
      <c r="D40" s="45">
        <f t="shared" si="9"/>
        <v>20000000</v>
      </c>
      <c r="E40" s="45">
        <v>2060212190</v>
      </c>
      <c r="F40" s="45">
        <v>523730060.14000005</v>
      </c>
      <c r="G40" s="45">
        <v>523730060.14000005</v>
      </c>
      <c r="H40" s="46">
        <f t="shared" si="8"/>
        <v>1536482129.8599999</v>
      </c>
    </row>
    <row r="41" spans="1:8" s="54" customFormat="1">
      <c r="A41" s="79"/>
      <c r="B41" s="44" t="s">
        <v>40</v>
      </c>
      <c r="C41" s="45">
        <v>768858982</v>
      </c>
      <c r="D41" s="45">
        <f t="shared" si="9"/>
        <v>17877161</v>
      </c>
      <c r="E41" s="45">
        <v>786736143</v>
      </c>
      <c r="F41" s="45">
        <v>182352222</v>
      </c>
      <c r="G41" s="45">
        <v>182352222</v>
      </c>
      <c r="H41" s="46">
        <f t="shared" si="8"/>
        <v>604383921</v>
      </c>
    </row>
    <row r="42" spans="1:8" s="47" customFormat="1" ht="15">
      <c r="A42" s="79"/>
      <c r="B42" s="44" t="s">
        <v>41</v>
      </c>
      <c r="C42" s="45">
        <v>1079635848</v>
      </c>
      <c r="D42" s="45">
        <f t="shared" si="9"/>
        <v>51077520</v>
      </c>
      <c r="E42" s="45">
        <v>1130713368</v>
      </c>
      <c r="F42" s="45">
        <v>223502051</v>
      </c>
      <c r="G42" s="45">
        <v>219710929</v>
      </c>
      <c r="H42" s="46">
        <f t="shared" si="8"/>
        <v>907211317</v>
      </c>
    </row>
    <row r="43" spans="1:8" s="47" customFormat="1" ht="15">
      <c r="A43" s="43"/>
      <c r="B43" s="44" t="s">
        <v>42</v>
      </c>
      <c r="C43" s="45">
        <f t="shared" ref="C43:H43" si="10">SUM(C44:C49)</f>
        <v>2214570877</v>
      </c>
      <c r="D43" s="45">
        <f t="shared" si="10"/>
        <v>145279419.28000003</v>
      </c>
      <c r="E43" s="45">
        <f t="shared" si="10"/>
        <v>2359850296.2799997</v>
      </c>
      <c r="F43" s="45">
        <f t="shared" si="10"/>
        <v>454825121.97000003</v>
      </c>
      <c r="G43" s="45">
        <f t="shared" si="10"/>
        <v>454649036.97000003</v>
      </c>
      <c r="H43" s="46">
        <f t="shared" si="10"/>
        <v>1905025174.3100002</v>
      </c>
    </row>
    <row r="44" spans="1:8">
      <c r="A44" s="76"/>
      <c r="B44" s="48" t="s">
        <v>43</v>
      </c>
      <c r="C44" s="49">
        <v>219663150</v>
      </c>
      <c r="D44" s="49">
        <f t="shared" ref="D44:D49" si="11">E44-C44</f>
        <v>0</v>
      </c>
      <c r="E44" s="49">
        <v>219663150</v>
      </c>
      <c r="F44" s="49">
        <v>44060743.140000001</v>
      </c>
      <c r="G44" s="49">
        <v>44060743.140000001</v>
      </c>
      <c r="H44" s="50">
        <f t="shared" ref="H44:H49" si="12">E44-F44</f>
        <v>175602406.86000001</v>
      </c>
    </row>
    <row r="45" spans="1:8">
      <c r="A45" s="76"/>
      <c r="B45" s="55" t="s">
        <v>44</v>
      </c>
      <c r="C45" s="49">
        <v>76858458</v>
      </c>
      <c r="D45" s="49">
        <f t="shared" si="11"/>
        <v>0</v>
      </c>
      <c r="E45" s="49">
        <v>76858458</v>
      </c>
      <c r="F45" s="49">
        <v>15974795</v>
      </c>
      <c r="G45" s="49">
        <v>15974795</v>
      </c>
      <c r="H45" s="50">
        <f t="shared" si="12"/>
        <v>60883663</v>
      </c>
    </row>
    <row r="46" spans="1:8">
      <c r="A46" s="76"/>
      <c r="B46" s="48" t="s">
        <v>45</v>
      </c>
      <c r="C46" s="49">
        <v>45777156</v>
      </c>
      <c r="D46" s="49">
        <f t="shared" si="11"/>
        <v>3300000</v>
      </c>
      <c r="E46" s="49">
        <v>49077156</v>
      </c>
      <c r="F46" s="49">
        <v>10492844</v>
      </c>
      <c r="G46" s="49">
        <v>10316759</v>
      </c>
      <c r="H46" s="50">
        <f t="shared" si="12"/>
        <v>38584312</v>
      </c>
    </row>
    <row r="47" spans="1:8">
      <c r="A47" s="76"/>
      <c r="B47" s="48" t="s">
        <v>46</v>
      </c>
      <c r="C47" s="49">
        <v>1701996688</v>
      </c>
      <c r="D47" s="49">
        <f t="shared" si="11"/>
        <v>133642178.20000005</v>
      </c>
      <c r="E47" s="49">
        <v>1835638866.2</v>
      </c>
      <c r="F47" s="49">
        <v>350970429.18000001</v>
      </c>
      <c r="G47" s="49">
        <v>350970429.18000001</v>
      </c>
      <c r="H47" s="50">
        <f t="shared" si="12"/>
        <v>1484668437.02</v>
      </c>
    </row>
    <row r="48" spans="1:8" ht="25.5">
      <c r="A48" s="82"/>
      <c r="B48" s="48" t="s">
        <v>47</v>
      </c>
      <c r="C48" s="49">
        <v>110000000</v>
      </c>
      <c r="D48" s="49">
        <f t="shared" si="11"/>
        <v>6800632.0799999982</v>
      </c>
      <c r="E48" s="49">
        <v>116800632.08</v>
      </c>
      <c r="F48" s="49">
        <v>21453741.609999999</v>
      </c>
      <c r="G48" s="49">
        <v>21453741.609999999</v>
      </c>
      <c r="H48" s="50">
        <f t="shared" si="12"/>
        <v>95346890.469999999</v>
      </c>
    </row>
    <row r="49" spans="1:8" ht="25.5">
      <c r="A49" s="82"/>
      <c r="B49" s="48" t="s">
        <v>48</v>
      </c>
      <c r="C49" s="49">
        <v>60275425</v>
      </c>
      <c r="D49" s="49">
        <f t="shared" si="11"/>
        <v>1536609</v>
      </c>
      <c r="E49" s="49">
        <v>61812034</v>
      </c>
      <c r="F49" s="49">
        <v>11872569.040000003</v>
      </c>
      <c r="G49" s="49">
        <v>11872569.040000003</v>
      </c>
      <c r="H49" s="50">
        <f t="shared" si="12"/>
        <v>49939464.959999993</v>
      </c>
    </row>
    <row r="50" spans="1:8" s="33" customFormat="1" ht="26.25">
      <c r="A50" s="43"/>
      <c r="B50" s="40" t="s">
        <v>49</v>
      </c>
      <c r="C50" s="41">
        <f>C51+C81+C70+C72+C84+C77+C94+C98+C89</f>
        <v>20041196389</v>
      </c>
      <c r="D50" s="41">
        <f t="shared" ref="D50:H50" si="13">D51+D81+D70+D72+D84+D77+D94+D98+D89</f>
        <v>575744881.4199996</v>
      </c>
      <c r="E50" s="41">
        <f t="shared" si="13"/>
        <v>20616941270.419998</v>
      </c>
      <c r="F50" s="41">
        <f t="shared" si="13"/>
        <v>4189984137.5599995</v>
      </c>
      <c r="G50" s="41">
        <f t="shared" si="13"/>
        <v>4059716328.2399998</v>
      </c>
      <c r="H50" s="42">
        <f t="shared" si="13"/>
        <v>16426957132.859993</v>
      </c>
    </row>
    <row r="51" spans="1:8" s="47" customFormat="1" ht="15">
      <c r="A51" s="43"/>
      <c r="B51" s="44" t="s">
        <v>50</v>
      </c>
      <c r="C51" s="45">
        <f t="shared" ref="C51:H51" si="14">SUM(C52:C69)</f>
        <v>12731706206</v>
      </c>
      <c r="D51" s="45">
        <f t="shared" si="14"/>
        <v>986342568.93000078</v>
      </c>
      <c r="E51" s="45">
        <f t="shared" si="14"/>
        <v>13718048774.930002</v>
      </c>
      <c r="F51" s="45">
        <f t="shared" si="14"/>
        <v>2745874520.6900001</v>
      </c>
      <c r="G51" s="45">
        <f t="shared" si="14"/>
        <v>2691519806.6900001</v>
      </c>
      <c r="H51" s="46">
        <f t="shared" si="14"/>
        <v>10972174254.239994</v>
      </c>
    </row>
    <row r="52" spans="1:8" s="51" customFormat="1">
      <c r="A52" s="76"/>
      <c r="B52" s="48" t="s">
        <v>51</v>
      </c>
      <c r="C52" s="49">
        <v>9188966287</v>
      </c>
      <c r="D52" s="49">
        <f t="shared" ref="D52:D69" si="15">E52-C52</f>
        <v>-20345298.069999695</v>
      </c>
      <c r="E52" s="49">
        <v>9168620988.9300003</v>
      </c>
      <c r="F52" s="49">
        <v>1793340818.3799999</v>
      </c>
      <c r="G52" s="49">
        <v>1793340818.3799999</v>
      </c>
      <c r="H52" s="50">
        <f t="shared" ref="H52:H69" si="16">E52-F52</f>
        <v>7375280170.5500002</v>
      </c>
    </row>
    <row r="53" spans="1:8">
      <c r="A53" s="76"/>
      <c r="B53" s="48" t="s">
        <v>52</v>
      </c>
      <c r="C53" s="49">
        <v>1018960418</v>
      </c>
      <c r="D53" s="49">
        <f t="shared" si="15"/>
        <v>0</v>
      </c>
      <c r="E53" s="49">
        <v>1018960418.0000001</v>
      </c>
      <c r="F53" s="49">
        <v>217438112.82000002</v>
      </c>
      <c r="G53" s="49">
        <v>217438112.82000002</v>
      </c>
      <c r="H53" s="50">
        <f t="shared" si="16"/>
        <v>801522305.18000007</v>
      </c>
    </row>
    <row r="54" spans="1:8" s="47" customFormat="1" ht="26.25">
      <c r="A54" s="76"/>
      <c r="B54" s="48" t="s">
        <v>53</v>
      </c>
      <c r="C54" s="49">
        <v>57533339</v>
      </c>
      <c r="D54" s="49">
        <f t="shared" si="15"/>
        <v>0</v>
      </c>
      <c r="E54" s="49">
        <v>57533339</v>
      </c>
      <c r="F54" s="49">
        <v>10187473</v>
      </c>
      <c r="G54" s="49">
        <v>10187473</v>
      </c>
      <c r="H54" s="50">
        <f t="shared" si="16"/>
        <v>47345866</v>
      </c>
    </row>
    <row r="55" spans="1:8" ht="25.5">
      <c r="A55" s="76"/>
      <c r="B55" s="48" t="s">
        <v>54</v>
      </c>
      <c r="C55" s="49">
        <v>426286234</v>
      </c>
      <c r="D55" s="49">
        <f t="shared" si="15"/>
        <v>23903208</v>
      </c>
      <c r="E55" s="49">
        <v>450189442</v>
      </c>
      <c r="F55" s="49">
        <v>96553827.589999989</v>
      </c>
      <c r="G55" s="49">
        <v>96553827.589999989</v>
      </c>
      <c r="H55" s="50">
        <f t="shared" si="16"/>
        <v>353635614.41000003</v>
      </c>
    </row>
    <row r="56" spans="1:8" ht="25.5">
      <c r="A56" s="76"/>
      <c r="B56" s="48" t="s">
        <v>55</v>
      </c>
      <c r="C56" s="49">
        <v>406027565</v>
      </c>
      <c r="D56" s="49">
        <f t="shared" si="15"/>
        <v>0</v>
      </c>
      <c r="E56" s="49">
        <v>406027565</v>
      </c>
      <c r="F56" s="49">
        <v>96245975</v>
      </c>
      <c r="G56" s="49">
        <v>96245975</v>
      </c>
      <c r="H56" s="50">
        <f t="shared" si="16"/>
        <v>309781590</v>
      </c>
    </row>
    <row r="57" spans="1:8" s="47" customFormat="1" ht="26.25">
      <c r="A57" s="76"/>
      <c r="B57" s="48" t="s">
        <v>56</v>
      </c>
      <c r="C57" s="49">
        <v>143894390</v>
      </c>
      <c r="D57" s="49">
        <f t="shared" si="15"/>
        <v>58555</v>
      </c>
      <c r="E57" s="49">
        <v>143952945</v>
      </c>
      <c r="F57" s="49">
        <v>31700692.280000001</v>
      </c>
      <c r="G57" s="49">
        <v>31700692.280000001</v>
      </c>
      <c r="H57" s="50">
        <f t="shared" si="16"/>
        <v>112252252.72</v>
      </c>
    </row>
    <row r="58" spans="1:8">
      <c r="A58" s="76"/>
      <c r="B58" s="48" t="s">
        <v>57</v>
      </c>
      <c r="C58" s="49">
        <v>130433596</v>
      </c>
      <c r="D58" s="49">
        <f t="shared" si="15"/>
        <v>1908099.5300000012</v>
      </c>
      <c r="E58" s="49">
        <v>132341695.53</v>
      </c>
      <c r="F58" s="49">
        <v>25767348.179999985</v>
      </c>
      <c r="G58" s="49">
        <v>25767348.179999985</v>
      </c>
      <c r="H58" s="50">
        <f t="shared" si="16"/>
        <v>106574347.35000002</v>
      </c>
    </row>
    <row r="59" spans="1:8">
      <c r="A59" s="76"/>
      <c r="B59" s="48" t="s">
        <v>58</v>
      </c>
      <c r="C59" s="49">
        <v>89460620</v>
      </c>
      <c r="D59" s="49">
        <f t="shared" si="15"/>
        <v>0</v>
      </c>
      <c r="E59" s="49">
        <v>89460620</v>
      </c>
      <c r="F59" s="49">
        <v>9381713.5999999996</v>
      </c>
      <c r="G59" s="49">
        <v>9381713.5999999996</v>
      </c>
      <c r="H59" s="50">
        <f t="shared" si="16"/>
        <v>80078906.400000006</v>
      </c>
    </row>
    <row r="60" spans="1:8">
      <c r="A60" s="76"/>
      <c r="B60" s="48" t="s">
        <v>59</v>
      </c>
      <c r="C60" s="49">
        <v>125580416</v>
      </c>
      <c r="D60" s="49">
        <f t="shared" si="15"/>
        <v>664370</v>
      </c>
      <c r="E60" s="49">
        <v>126244786</v>
      </c>
      <c r="F60" s="49">
        <v>14861107.540000001</v>
      </c>
      <c r="G60" s="49">
        <v>14861107.540000001</v>
      </c>
      <c r="H60" s="50">
        <f t="shared" si="16"/>
        <v>111383678.45999999</v>
      </c>
    </row>
    <row r="61" spans="1:8">
      <c r="A61" s="77"/>
      <c r="B61" s="48" t="s">
        <v>60</v>
      </c>
      <c r="C61" s="49">
        <v>55956142</v>
      </c>
      <c r="D61" s="49">
        <f t="shared" si="15"/>
        <v>0</v>
      </c>
      <c r="E61" s="49">
        <v>55956142</v>
      </c>
      <c r="F61" s="49">
        <v>4947012.0999999996</v>
      </c>
      <c r="G61" s="49">
        <v>4947012.0999999996</v>
      </c>
      <c r="H61" s="50">
        <f t="shared" si="16"/>
        <v>51009129.899999999</v>
      </c>
    </row>
    <row r="62" spans="1:8">
      <c r="A62" s="76"/>
      <c r="B62" s="48" t="s">
        <v>61</v>
      </c>
      <c r="C62" s="49">
        <v>162354752</v>
      </c>
      <c r="D62" s="49">
        <f t="shared" si="15"/>
        <v>8617936.719999969</v>
      </c>
      <c r="E62" s="49">
        <v>170972688.71999997</v>
      </c>
      <c r="F62" s="49">
        <v>53423830.759999998</v>
      </c>
      <c r="G62" s="49">
        <v>53423830.759999998</v>
      </c>
      <c r="H62" s="50">
        <f t="shared" si="16"/>
        <v>117548857.95999998</v>
      </c>
    </row>
    <row r="63" spans="1:8" ht="25.5">
      <c r="A63" s="76"/>
      <c r="B63" s="56" t="s">
        <v>62</v>
      </c>
      <c r="C63" s="49">
        <v>254584783</v>
      </c>
      <c r="D63" s="49">
        <f t="shared" si="15"/>
        <v>904144596.30000043</v>
      </c>
      <c r="E63" s="49">
        <v>1158729379.3000004</v>
      </c>
      <c r="F63" s="49">
        <v>228041425.22999993</v>
      </c>
      <c r="G63" s="49">
        <v>204024508.22999993</v>
      </c>
      <c r="H63" s="50">
        <f t="shared" si="16"/>
        <v>930687954.07000053</v>
      </c>
    </row>
    <row r="64" spans="1:8">
      <c r="A64" s="78"/>
      <c r="B64" s="48" t="s">
        <v>63</v>
      </c>
      <c r="C64" s="49">
        <v>62042826</v>
      </c>
      <c r="D64" s="49">
        <f t="shared" si="15"/>
        <v>0</v>
      </c>
      <c r="E64" s="49">
        <v>62042826</v>
      </c>
      <c r="F64" s="49">
        <v>14721127.68</v>
      </c>
      <c r="G64" s="49">
        <v>14721127.68</v>
      </c>
      <c r="H64" s="50">
        <f t="shared" si="16"/>
        <v>47321698.32</v>
      </c>
    </row>
    <row r="65" spans="1:8">
      <c r="A65" s="76"/>
      <c r="B65" s="56" t="s">
        <v>64</v>
      </c>
      <c r="C65" s="49">
        <v>39865632</v>
      </c>
      <c r="D65" s="49">
        <f t="shared" si="15"/>
        <v>0</v>
      </c>
      <c r="E65" s="49">
        <v>39865632</v>
      </c>
      <c r="F65" s="49">
        <v>12253762.029999999</v>
      </c>
      <c r="G65" s="49">
        <v>5661946.0299999993</v>
      </c>
      <c r="H65" s="50">
        <f t="shared" si="16"/>
        <v>27611869.969999999</v>
      </c>
    </row>
    <row r="66" spans="1:8">
      <c r="A66" s="76"/>
      <c r="B66" s="48" t="s">
        <v>65</v>
      </c>
      <c r="C66" s="49">
        <v>34140802</v>
      </c>
      <c r="D66" s="49">
        <f t="shared" si="15"/>
        <v>86500</v>
      </c>
      <c r="E66" s="49">
        <v>34227302</v>
      </c>
      <c r="F66" s="49">
        <v>3718240.5900000003</v>
      </c>
      <c r="G66" s="49">
        <v>3718240.5900000003</v>
      </c>
      <c r="H66" s="50">
        <f t="shared" si="16"/>
        <v>30509061.41</v>
      </c>
    </row>
    <row r="67" spans="1:8">
      <c r="A67" s="78"/>
      <c r="B67" s="48" t="s">
        <v>66</v>
      </c>
      <c r="C67" s="49">
        <v>22176946</v>
      </c>
      <c r="D67" s="49">
        <f t="shared" si="15"/>
        <v>0</v>
      </c>
      <c r="E67" s="49">
        <v>22176946</v>
      </c>
      <c r="F67" s="49">
        <v>3176364.1799999997</v>
      </c>
      <c r="G67" s="49">
        <v>3176364.1799999997</v>
      </c>
      <c r="H67" s="50">
        <f t="shared" si="16"/>
        <v>19000581.82</v>
      </c>
    </row>
    <row r="68" spans="1:8">
      <c r="A68" s="78"/>
      <c r="B68" s="56" t="s">
        <v>67</v>
      </c>
      <c r="C68" s="49">
        <v>10476732</v>
      </c>
      <c r="D68" s="49">
        <f t="shared" si="15"/>
        <v>4151</v>
      </c>
      <c r="E68" s="49">
        <v>10480883</v>
      </c>
      <c r="F68" s="49">
        <v>1300414.1099999999</v>
      </c>
      <c r="G68" s="49">
        <v>1296263.1099999999</v>
      </c>
      <c r="H68" s="50">
        <f t="shared" si="16"/>
        <v>9180468.8900000006</v>
      </c>
    </row>
    <row r="69" spans="1:8">
      <c r="A69" s="78"/>
      <c r="B69" s="56" t="s">
        <v>68</v>
      </c>
      <c r="C69" s="49">
        <v>502964726</v>
      </c>
      <c r="D69" s="49">
        <f t="shared" si="15"/>
        <v>67300450.450000048</v>
      </c>
      <c r="E69" s="49">
        <v>570265176.45000005</v>
      </c>
      <c r="F69" s="49">
        <v>128815275.62</v>
      </c>
      <c r="G69" s="49">
        <v>105073445.62</v>
      </c>
      <c r="H69" s="50">
        <f t="shared" si="16"/>
        <v>441449900.83000004</v>
      </c>
    </row>
    <row r="70" spans="1:8">
      <c r="A70" s="43"/>
      <c r="B70" s="44" t="s">
        <v>69</v>
      </c>
      <c r="C70" s="45">
        <f t="shared" ref="C70:H70" si="17">SUM(C71:C71)</f>
        <v>3418226345</v>
      </c>
      <c r="D70" s="45">
        <f t="shared" si="17"/>
        <v>143685088.30999899</v>
      </c>
      <c r="E70" s="45">
        <f t="shared" si="17"/>
        <v>3561911433.309999</v>
      </c>
      <c r="F70" s="45">
        <f t="shared" si="17"/>
        <v>735445166.84000039</v>
      </c>
      <c r="G70" s="45">
        <f t="shared" si="17"/>
        <v>735445166.84000039</v>
      </c>
      <c r="H70" s="46">
        <f t="shared" si="17"/>
        <v>2826466266.4699984</v>
      </c>
    </row>
    <row r="71" spans="1:8" s="51" customFormat="1">
      <c r="A71" s="76"/>
      <c r="B71" s="48" t="s">
        <v>70</v>
      </c>
      <c r="C71" s="49">
        <v>3418226345</v>
      </c>
      <c r="D71" s="49">
        <f t="shared" ref="D71" si="18">E71-C71</f>
        <v>143685088.30999899</v>
      </c>
      <c r="E71" s="49">
        <v>3561911433.309999</v>
      </c>
      <c r="F71" s="49">
        <v>735445166.84000039</v>
      </c>
      <c r="G71" s="49">
        <v>735445166.84000039</v>
      </c>
      <c r="H71" s="50">
        <f t="shared" ref="H71" si="19">E71-F71</f>
        <v>2826466266.4699984</v>
      </c>
    </row>
    <row r="72" spans="1:8">
      <c r="A72" s="43"/>
      <c r="B72" s="44" t="s">
        <v>71</v>
      </c>
      <c r="C72" s="45">
        <f>SUM(C73:C76)</f>
        <v>373508917</v>
      </c>
      <c r="D72" s="45">
        <f t="shared" ref="D72:H72" si="20">SUM(D73:D76)</f>
        <v>9626050.8499999717</v>
      </c>
      <c r="E72" s="45">
        <f t="shared" si="20"/>
        <v>383134967.84999996</v>
      </c>
      <c r="F72" s="45">
        <f t="shared" si="20"/>
        <v>50295115.750000007</v>
      </c>
      <c r="G72" s="45">
        <f t="shared" si="20"/>
        <v>50295115.750000007</v>
      </c>
      <c r="H72" s="46">
        <f t="shared" si="20"/>
        <v>332839852.09999996</v>
      </c>
    </row>
    <row r="73" spans="1:8">
      <c r="A73" s="76"/>
      <c r="B73" s="48" t="s">
        <v>72</v>
      </c>
      <c r="C73" s="49">
        <v>118378305</v>
      </c>
      <c r="D73" s="49">
        <f t="shared" ref="D73:D76" si="21">E73-C73</f>
        <v>6306452.4699999392</v>
      </c>
      <c r="E73" s="49">
        <v>124684757.46999994</v>
      </c>
      <c r="F73" s="49">
        <v>23505795.500000004</v>
      </c>
      <c r="G73" s="49">
        <v>23505795.500000004</v>
      </c>
      <c r="H73" s="50">
        <f t="shared" ref="H73:H76" si="22">E73-F73</f>
        <v>101178961.96999994</v>
      </c>
    </row>
    <row r="74" spans="1:8" ht="25.5">
      <c r="A74" s="76"/>
      <c r="B74" s="57" t="s">
        <v>73</v>
      </c>
      <c r="C74" s="49">
        <v>45664519</v>
      </c>
      <c r="D74" s="49">
        <f t="shared" si="21"/>
        <v>1051615.4700000137</v>
      </c>
      <c r="E74" s="49">
        <v>46716134.470000014</v>
      </c>
      <c r="F74" s="49">
        <v>13104028.720000001</v>
      </c>
      <c r="G74" s="49">
        <v>13104028.720000001</v>
      </c>
      <c r="H74" s="50">
        <f t="shared" si="22"/>
        <v>33612105.750000015</v>
      </c>
    </row>
    <row r="75" spans="1:8" ht="25.5">
      <c r="A75" s="76"/>
      <c r="B75" s="57" t="s">
        <v>74</v>
      </c>
      <c r="C75" s="49">
        <v>170012491</v>
      </c>
      <c r="D75" s="49">
        <f t="shared" si="21"/>
        <v>1441591.9100000262</v>
      </c>
      <c r="E75" s="49">
        <v>171454082.91000003</v>
      </c>
      <c r="F75" s="49">
        <v>7698815.0000000009</v>
      </c>
      <c r="G75" s="49">
        <v>7698815.0000000009</v>
      </c>
      <c r="H75" s="50">
        <f t="shared" si="22"/>
        <v>163755267.91000003</v>
      </c>
    </row>
    <row r="76" spans="1:8">
      <c r="A76" s="76"/>
      <c r="B76" s="57" t="s">
        <v>75</v>
      </c>
      <c r="C76" s="49">
        <v>39453602</v>
      </c>
      <c r="D76" s="49">
        <f t="shared" si="21"/>
        <v>826390.99999999255</v>
      </c>
      <c r="E76" s="49">
        <v>40279992.999999993</v>
      </c>
      <c r="F76" s="49">
        <v>5986476.5300000012</v>
      </c>
      <c r="G76" s="49">
        <v>5986476.5300000012</v>
      </c>
      <c r="H76" s="50">
        <f t="shared" si="22"/>
        <v>34293516.469999991</v>
      </c>
    </row>
    <row r="77" spans="1:8">
      <c r="A77" s="43"/>
      <c r="B77" s="44" t="s">
        <v>76</v>
      </c>
      <c r="C77" s="45">
        <f t="shared" ref="C77:H77" si="23">SUM(C78:C80)</f>
        <v>901439288</v>
      </c>
      <c r="D77" s="45">
        <f t="shared" si="23"/>
        <v>-710758955.30999994</v>
      </c>
      <c r="E77" s="45">
        <f t="shared" si="23"/>
        <v>190680332.69</v>
      </c>
      <c r="F77" s="45">
        <f t="shared" si="23"/>
        <v>51211041.980000012</v>
      </c>
      <c r="G77" s="45">
        <f t="shared" si="23"/>
        <v>26529512.389999997</v>
      </c>
      <c r="H77" s="46">
        <f t="shared" si="23"/>
        <v>139469290.71000001</v>
      </c>
    </row>
    <row r="78" spans="1:8">
      <c r="A78" s="83"/>
      <c r="B78" s="57" t="s">
        <v>77</v>
      </c>
      <c r="C78" s="49">
        <v>789186285</v>
      </c>
      <c r="D78" s="49">
        <f t="shared" ref="D78:D80" si="24">E78-C78</f>
        <v>-716168439.74000001</v>
      </c>
      <c r="E78" s="49">
        <v>73017845.260000005</v>
      </c>
      <c r="F78" s="49">
        <v>29954447.88000001</v>
      </c>
      <c r="G78" s="49">
        <v>5272918.29</v>
      </c>
      <c r="H78" s="50">
        <f t="shared" ref="H78:H80" si="25">E78-F78</f>
        <v>43063397.379999995</v>
      </c>
    </row>
    <row r="79" spans="1:8">
      <c r="A79" s="83"/>
      <c r="B79" s="57" t="s">
        <v>78</v>
      </c>
      <c r="C79" s="49">
        <v>95546199</v>
      </c>
      <c r="D79" s="49">
        <f t="shared" si="24"/>
        <v>5131482.9200000167</v>
      </c>
      <c r="E79" s="49">
        <v>100677681.92000002</v>
      </c>
      <c r="F79" s="49">
        <v>19260382.029999997</v>
      </c>
      <c r="G79" s="49">
        <v>19260382.029999997</v>
      </c>
      <c r="H79" s="50">
        <f t="shared" si="25"/>
        <v>81417299.890000015</v>
      </c>
    </row>
    <row r="80" spans="1:8" s="54" customFormat="1">
      <c r="A80" s="83"/>
      <c r="B80" s="57" t="s">
        <v>79</v>
      </c>
      <c r="C80" s="49">
        <v>16706804</v>
      </c>
      <c r="D80" s="49">
        <f t="shared" si="24"/>
        <v>278001.50999999791</v>
      </c>
      <c r="E80" s="49">
        <v>16984805.509999998</v>
      </c>
      <c r="F80" s="49">
        <v>1996212.0700000003</v>
      </c>
      <c r="G80" s="49">
        <v>1996212.0700000003</v>
      </c>
      <c r="H80" s="50">
        <f t="shared" si="25"/>
        <v>14988593.439999998</v>
      </c>
    </row>
    <row r="81" spans="1:8">
      <c r="A81" s="43"/>
      <c r="B81" s="44" t="s">
        <v>80</v>
      </c>
      <c r="C81" s="45">
        <f t="shared" ref="C81:H81" si="26">SUM(C82:C83)</f>
        <v>611623429</v>
      </c>
      <c r="D81" s="45">
        <f t="shared" si="26"/>
        <v>20915124.619999945</v>
      </c>
      <c r="E81" s="45">
        <f t="shared" si="26"/>
        <v>632538553.61999989</v>
      </c>
      <c r="F81" s="45">
        <f t="shared" si="26"/>
        <v>48438607.310000002</v>
      </c>
      <c r="G81" s="45">
        <f t="shared" si="26"/>
        <v>32284411.579999998</v>
      </c>
      <c r="H81" s="46">
        <f t="shared" si="26"/>
        <v>584099946.30999994</v>
      </c>
    </row>
    <row r="82" spans="1:8">
      <c r="A82" s="76"/>
      <c r="B82" s="48" t="s">
        <v>81</v>
      </c>
      <c r="C82" s="49">
        <v>281473600</v>
      </c>
      <c r="D82" s="49">
        <f t="shared" ref="D82:D83" si="27">E82-C82</f>
        <v>14683094</v>
      </c>
      <c r="E82" s="49">
        <v>296156694</v>
      </c>
      <c r="F82" s="49">
        <v>27992360</v>
      </c>
      <c r="G82" s="49">
        <v>27992360</v>
      </c>
      <c r="H82" s="50">
        <f t="shared" ref="H82:H83" si="28">E82-F82</f>
        <v>268164334</v>
      </c>
    </row>
    <row r="83" spans="1:8" s="54" customFormat="1">
      <c r="A83" s="76"/>
      <c r="B83" s="48" t="s">
        <v>82</v>
      </c>
      <c r="C83" s="49">
        <v>330149829</v>
      </c>
      <c r="D83" s="49">
        <f t="shared" si="27"/>
        <v>6232030.6199999452</v>
      </c>
      <c r="E83" s="49">
        <v>336381859.61999995</v>
      </c>
      <c r="F83" s="49">
        <v>20446247.310000002</v>
      </c>
      <c r="G83" s="49">
        <v>4292051.58</v>
      </c>
      <c r="H83" s="50">
        <f t="shared" si="28"/>
        <v>315935612.30999994</v>
      </c>
    </row>
    <row r="84" spans="1:8">
      <c r="A84" s="43"/>
      <c r="B84" s="44" t="s">
        <v>83</v>
      </c>
      <c r="C84" s="45">
        <f t="shared" ref="C84:H84" si="29">SUM(C85:C88)</f>
        <v>1180119692</v>
      </c>
      <c r="D84" s="45">
        <f t="shared" si="29"/>
        <v>78905561.480000019</v>
      </c>
      <c r="E84" s="45">
        <f t="shared" si="29"/>
        <v>1259025253.48</v>
      </c>
      <c r="F84" s="45">
        <f t="shared" si="29"/>
        <v>310560534.99000001</v>
      </c>
      <c r="G84" s="45">
        <f t="shared" si="29"/>
        <v>275483164.99000001</v>
      </c>
      <c r="H84" s="46">
        <f t="shared" si="29"/>
        <v>948464718.49000001</v>
      </c>
    </row>
    <row r="85" spans="1:8" ht="25.5">
      <c r="A85" s="76"/>
      <c r="B85" s="48" t="s">
        <v>84</v>
      </c>
      <c r="C85" s="49">
        <v>921422187</v>
      </c>
      <c r="D85" s="49">
        <f t="shared" ref="D85:D88" si="30">E85-C85</f>
        <v>45044220.399999976</v>
      </c>
      <c r="E85" s="49">
        <v>966466407.39999998</v>
      </c>
      <c r="F85" s="49">
        <v>231777436.87000003</v>
      </c>
      <c r="G85" s="49">
        <v>198363066.87000003</v>
      </c>
      <c r="H85" s="50">
        <f t="shared" ref="H85:H88" si="31">E85-F85</f>
        <v>734688970.52999997</v>
      </c>
    </row>
    <row r="86" spans="1:8" ht="25.5">
      <c r="A86" s="76"/>
      <c r="B86" s="48" t="s">
        <v>85</v>
      </c>
      <c r="C86" s="49">
        <v>38465074</v>
      </c>
      <c r="D86" s="49">
        <f t="shared" si="30"/>
        <v>701333.5000000149</v>
      </c>
      <c r="E86" s="49">
        <v>39166407.500000015</v>
      </c>
      <c r="F86" s="49">
        <v>6262236.9299999988</v>
      </c>
      <c r="G86" s="49">
        <v>4599236.9299999988</v>
      </c>
      <c r="H86" s="50">
        <f t="shared" si="31"/>
        <v>32904170.570000015</v>
      </c>
    </row>
    <row r="87" spans="1:8">
      <c r="A87" s="76"/>
      <c r="B87" s="48" t="s">
        <v>86</v>
      </c>
      <c r="C87" s="49">
        <v>31636775</v>
      </c>
      <c r="D87" s="49">
        <f t="shared" si="30"/>
        <v>6312469.7300000042</v>
      </c>
      <c r="E87" s="49">
        <v>37949244.730000004</v>
      </c>
      <c r="F87" s="49">
        <v>6357152.4400000013</v>
      </c>
      <c r="G87" s="49">
        <v>6357152.4400000013</v>
      </c>
      <c r="H87" s="50">
        <f t="shared" si="31"/>
        <v>31592092.290000003</v>
      </c>
    </row>
    <row r="88" spans="1:8">
      <c r="A88" s="76"/>
      <c r="B88" s="48" t="s">
        <v>87</v>
      </c>
      <c r="C88" s="49">
        <v>188595656</v>
      </c>
      <c r="D88" s="49">
        <f t="shared" si="30"/>
        <v>26847537.850000024</v>
      </c>
      <c r="E88" s="49">
        <v>215443193.85000002</v>
      </c>
      <c r="F88" s="49">
        <v>66163708.749999985</v>
      </c>
      <c r="G88" s="49">
        <v>66163708.749999985</v>
      </c>
      <c r="H88" s="50">
        <f t="shared" si="31"/>
        <v>149279485.10000002</v>
      </c>
    </row>
    <row r="89" spans="1:8">
      <c r="A89" s="43"/>
      <c r="B89" s="44" t="s">
        <v>88</v>
      </c>
      <c r="C89" s="45">
        <f>SUM(C90:C93)</f>
        <v>72720000</v>
      </c>
      <c r="D89" s="45">
        <f t="shared" ref="D89:H89" si="32">SUM(D90:D93)</f>
        <v>65680944.199999988</v>
      </c>
      <c r="E89" s="45">
        <f t="shared" si="32"/>
        <v>138400944.19999999</v>
      </c>
      <c r="F89" s="45">
        <f t="shared" si="32"/>
        <v>66304944.200000003</v>
      </c>
      <c r="G89" s="45">
        <f t="shared" si="32"/>
        <v>66304944.200000003</v>
      </c>
      <c r="H89" s="46">
        <f t="shared" si="32"/>
        <v>72095999.999999985</v>
      </c>
    </row>
    <row r="90" spans="1:8" ht="25.5">
      <c r="A90" s="76"/>
      <c r="B90" s="48" t="s">
        <v>89</v>
      </c>
      <c r="C90" s="49">
        <v>0</v>
      </c>
      <c r="D90" s="49">
        <f t="shared" ref="D90:D93" si="33">E90-C90</f>
        <v>0</v>
      </c>
      <c r="E90" s="49">
        <v>0</v>
      </c>
      <c r="F90" s="49">
        <v>0</v>
      </c>
      <c r="G90" s="49">
        <v>0</v>
      </c>
      <c r="H90" s="50">
        <f t="shared" ref="H90:H93" si="34">E90-F90</f>
        <v>0</v>
      </c>
    </row>
    <row r="91" spans="1:8">
      <c r="A91" s="76"/>
      <c r="B91" s="48" t="s">
        <v>90</v>
      </c>
      <c r="C91" s="49">
        <v>0</v>
      </c>
      <c r="D91" s="49">
        <f t="shared" si="33"/>
        <v>0</v>
      </c>
      <c r="E91" s="49">
        <v>0</v>
      </c>
      <c r="F91" s="49">
        <v>0</v>
      </c>
      <c r="G91" s="49">
        <v>0</v>
      </c>
      <c r="H91" s="50">
        <f t="shared" si="34"/>
        <v>0</v>
      </c>
    </row>
    <row r="92" spans="1:8" ht="25.5">
      <c r="A92" s="76"/>
      <c r="B92" s="48" t="s">
        <v>91</v>
      </c>
      <c r="C92" s="49">
        <v>0</v>
      </c>
      <c r="D92" s="49">
        <f t="shared" si="33"/>
        <v>0</v>
      </c>
      <c r="E92" s="49">
        <v>0</v>
      </c>
      <c r="F92" s="49">
        <v>0</v>
      </c>
      <c r="G92" s="49">
        <v>0</v>
      </c>
      <c r="H92" s="50">
        <f t="shared" si="34"/>
        <v>0</v>
      </c>
    </row>
    <row r="93" spans="1:8">
      <c r="A93" s="76"/>
      <c r="B93" s="48" t="s">
        <v>92</v>
      </c>
      <c r="C93" s="49">
        <v>72720000</v>
      </c>
      <c r="D93" s="49">
        <f t="shared" si="33"/>
        <v>65680944.199999988</v>
      </c>
      <c r="E93" s="49">
        <v>138400944.19999999</v>
      </c>
      <c r="F93" s="49">
        <v>66304944.200000003</v>
      </c>
      <c r="G93" s="49">
        <v>66304944.200000003</v>
      </c>
      <c r="H93" s="50">
        <f t="shared" si="34"/>
        <v>72095999.999999985</v>
      </c>
    </row>
    <row r="94" spans="1:8">
      <c r="A94" s="43"/>
      <c r="B94" s="44" t="s">
        <v>93</v>
      </c>
      <c r="C94" s="45">
        <f t="shared" ref="C94:H94" si="35">SUM(C95:C97)</f>
        <v>727963830</v>
      </c>
      <c r="D94" s="45">
        <f t="shared" si="35"/>
        <v>-19136059.300000042</v>
      </c>
      <c r="E94" s="45">
        <f t="shared" si="35"/>
        <v>708827770.69999993</v>
      </c>
      <c r="F94" s="45">
        <f t="shared" si="35"/>
        <v>178885549.75999999</v>
      </c>
      <c r="G94" s="45">
        <f t="shared" si="35"/>
        <v>178885549.75999999</v>
      </c>
      <c r="H94" s="46">
        <f t="shared" si="35"/>
        <v>529942220.93999994</v>
      </c>
    </row>
    <row r="95" spans="1:8" ht="29.25" customHeight="1">
      <c r="A95" s="76"/>
      <c r="B95" s="48" t="s">
        <v>94</v>
      </c>
      <c r="C95" s="49">
        <v>25666516</v>
      </c>
      <c r="D95" s="49">
        <f t="shared" ref="D95:D97" si="36">E95-C95</f>
        <v>120000</v>
      </c>
      <c r="E95" s="49">
        <v>25786516</v>
      </c>
      <c r="F95" s="49">
        <v>6543347</v>
      </c>
      <c r="G95" s="49">
        <v>6543347</v>
      </c>
      <c r="H95" s="50">
        <f t="shared" ref="H95:H97" si="37">E95-F95</f>
        <v>19243169</v>
      </c>
    </row>
    <row r="96" spans="1:8" ht="19.5" customHeight="1">
      <c r="A96" s="76"/>
      <c r="B96" s="48" t="s">
        <v>95</v>
      </c>
      <c r="C96" s="49">
        <v>590566224</v>
      </c>
      <c r="D96" s="49">
        <f t="shared" si="36"/>
        <v>-21210671</v>
      </c>
      <c r="E96" s="49">
        <v>569355553</v>
      </c>
      <c r="F96" s="49">
        <v>157847056</v>
      </c>
      <c r="G96" s="49">
        <v>157847056</v>
      </c>
      <c r="H96" s="50">
        <f t="shared" si="37"/>
        <v>411508497</v>
      </c>
    </row>
    <row r="97" spans="1:11" s="33" customFormat="1" ht="26.25">
      <c r="A97" s="84"/>
      <c r="B97" s="48" t="s">
        <v>96</v>
      </c>
      <c r="C97" s="49">
        <v>111731090</v>
      </c>
      <c r="D97" s="49">
        <f t="shared" si="36"/>
        <v>1954611.6999999583</v>
      </c>
      <c r="E97" s="49">
        <v>113685701.69999996</v>
      </c>
      <c r="F97" s="49">
        <v>14495146.760000002</v>
      </c>
      <c r="G97" s="49">
        <v>14495146.760000002</v>
      </c>
      <c r="H97" s="50">
        <f t="shared" si="37"/>
        <v>99190554.939999953</v>
      </c>
    </row>
    <row r="98" spans="1:11" s="33" customFormat="1" ht="15">
      <c r="A98" s="43"/>
      <c r="B98" s="44" t="s">
        <v>97</v>
      </c>
      <c r="C98" s="45">
        <f>C99</f>
        <v>23888682</v>
      </c>
      <c r="D98" s="45">
        <f t="shared" ref="D98:H98" si="38">D99</f>
        <v>484557.6400000006</v>
      </c>
      <c r="E98" s="45">
        <f t="shared" si="38"/>
        <v>24373239.640000001</v>
      </c>
      <c r="F98" s="45">
        <f t="shared" si="38"/>
        <v>2968656.0399999996</v>
      </c>
      <c r="G98" s="45">
        <f t="shared" si="38"/>
        <v>2968656.0399999996</v>
      </c>
      <c r="H98" s="46">
        <f t="shared" si="38"/>
        <v>21404583.600000001</v>
      </c>
    </row>
    <row r="99" spans="1:11" s="33" customFormat="1" ht="26.25">
      <c r="A99" s="85"/>
      <c r="B99" s="48" t="s">
        <v>98</v>
      </c>
      <c r="C99" s="49">
        <v>23888682</v>
      </c>
      <c r="D99" s="49">
        <f t="shared" ref="D99" si="39">E99-C99</f>
        <v>484557.6400000006</v>
      </c>
      <c r="E99" s="49">
        <v>24373239.640000001</v>
      </c>
      <c r="F99" s="49">
        <v>2968656.0399999996</v>
      </c>
      <c r="G99" s="49">
        <v>2968656.0399999996</v>
      </c>
      <c r="H99" s="50">
        <f t="shared" ref="H99" si="40">E99-F99</f>
        <v>21404583.600000001</v>
      </c>
    </row>
    <row r="100" spans="1:11" s="33" customFormat="1" ht="21.75" customHeight="1">
      <c r="A100" s="43"/>
      <c r="B100" s="40" t="s">
        <v>99</v>
      </c>
      <c r="C100" s="41">
        <v>0</v>
      </c>
      <c r="D100" s="41">
        <v>0</v>
      </c>
      <c r="E100" s="41">
        <v>0</v>
      </c>
      <c r="F100" s="41">
        <v>0</v>
      </c>
      <c r="G100" s="41">
        <v>0</v>
      </c>
      <c r="H100" s="42">
        <v>0</v>
      </c>
    </row>
    <row r="101" spans="1:11" s="33" customFormat="1" ht="42" customHeight="1">
      <c r="A101" s="43"/>
      <c r="B101" s="37" t="s">
        <v>100</v>
      </c>
      <c r="C101" s="38">
        <f t="shared" ref="C101:H101" si="41">C102+C106</f>
        <v>0</v>
      </c>
      <c r="D101" s="38">
        <f t="shared" si="41"/>
        <v>0</v>
      </c>
      <c r="E101" s="38">
        <f t="shared" si="41"/>
        <v>0</v>
      </c>
      <c r="F101" s="38">
        <f t="shared" si="41"/>
        <v>0</v>
      </c>
      <c r="G101" s="38">
        <f t="shared" si="41"/>
        <v>0</v>
      </c>
      <c r="H101" s="39">
        <f t="shared" si="41"/>
        <v>0</v>
      </c>
    </row>
    <row r="102" spans="1:11" s="33" customFormat="1" ht="25.5" customHeight="1">
      <c r="A102" s="43"/>
      <c r="B102" s="40" t="s">
        <v>101</v>
      </c>
      <c r="C102" s="41">
        <f>C103</f>
        <v>0</v>
      </c>
      <c r="D102" s="41">
        <f t="shared" ref="D102:H102" si="42">D103</f>
        <v>0</v>
      </c>
      <c r="E102" s="41">
        <f t="shared" si="42"/>
        <v>0</v>
      </c>
      <c r="F102" s="41">
        <f t="shared" si="42"/>
        <v>0</v>
      </c>
      <c r="G102" s="41">
        <f t="shared" si="42"/>
        <v>0</v>
      </c>
      <c r="H102" s="42">
        <f t="shared" si="42"/>
        <v>0</v>
      </c>
    </row>
    <row r="103" spans="1:11" s="33" customFormat="1" ht="25.5" customHeight="1">
      <c r="A103" s="43"/>
      <c r="B103" s="44" t="s">
        <v>102</v>
      </c>
      <c r="C103" s="45">
        <f>C104+C105</f>
        <v>0</v>
      </c>
      <c r="D103" s="45">
        <f t="shared" ref="D103:H103" si="43">D104+D105</f>
        <v>0</v>
      </c>
      <c r="E103" s="45">
        <f t="shared" si="43"/>
        <v>0</v>
      </c>
      <c r="F103" s="45">
        <f t="shared" si="43"/>
        <v>0</v>
      </c>
      <c r="G103" s="45">
        <f t="shared" si="43"/>
        <v>0</v>
      </c>
      <c r="H103" s="46">
        <f t="shared" si="43"/>
        <v>0</v>
      </c>
    </row>
    <row r="104" spans="1:11" s="33" customFormat="1" ht="25.5" customHeight="1">
      <c r="A104" s="76"/>
      <c r="B104" s="48" t="s">
        <v>103</v>
      </c>
      <c r="C104" s="49">
        <v>0</v>
      </c>
      <c r="D104" s="49">
        <f t="shared" ref="D104:D105" si="44">E104-C104</f>
        <v>0</v>
      </c>
      <c r="E104" s="49">
        <v>0</v>
      </c>
      <c r="F104" s="49">
        <v>0</v>
      </c>
      <c r="G104" s="49">
        <v>0</v>
      </c>
      <c r="H104" s="50">
        <f t="shared" ref="H104:H105" si="45">E104-F104</f>
        <v>0</v>
      </c>
    </row>
    <row r="105" spans="1:11" s="33" customFormat="1" ht="25.5" customHeight="1">
      <c r="A105" s="85"/>
      <c r="B105" s="56" t="s">
        <v>104</v>
      </c>
      <c r="C105" s="49">
        <v>0</v>
      </c>
      <c r="D105" s="49">
        <f t="shared" si="44"/>
        <v>0</v>
      </c>
      <c r="E105" s="49">
        <v>0</v>
      </c>
      <c r="F105" s="49">
        <v>0</v>
      </c>
      <c r="G105" s="49">
        <v>0</v>
      </c>
      <c r="H105" s="50">
        <f t="shared" si="45"/>
        <v>0</v>
      </c>
    </row>
    <row r="106" spans="1:11" s="33" customFormat="1" ht="31.5" customHeight="1">
      <c r="A106" s="43"/>
      <c r="B106" s="40" t="s">
        <v>105</v>
      </c>
      <c r="C106" s="41">
        <v>0</v>
      </c>
      <c r="D106" s="41">
        <v>0</v>
      </c>
      <c r="E106" s="41">
        <v>0</v>
      </c>
      <c r="F106" s="41">
        <v>0</v>
      </c>
      <c r="G106" s="41">
        <v>0</v>
      </c>
      <c r="H106" s="42">
        <v>0</v>
      </c>
      <c r="K106"/>
    </row>
    <row r="107" spans="1:11" s="33" customFormat="1" ht="21" customHeight="1">
      <c r="A107" s="43"/>
      <c r="B107" s="34" t="s">
        <v>106</v>
      </c>
      <c r="C107" s="35">
        <f t="shared" ref="C107:H107" si="46">C108+C109+C113</f>
        <v>11984541</v>
      </c>
      <c r="D107" s="35">
        <f t="shared" si="46"/>
        <v>1030642.8699999992</v>
      </c>
      <c r="E107" s="35">
        <f t="shared" si="46"/>
        <v>13015183.869999999</v>
      </c>
      <c r="F107" s="35">
        <f t="shared" si="46"/>
        <v>3342564.0600000005</v>
      </c>
      <c r="G107" s="35">
        <f t="shared" si="46"/>
        <v>3300912.08</v>
      </c>
      <c r="H107" s="36">
        <f t="shared" si="46"/>
        <v>9672619.8099999987</v>
      </c>
      <c r="K107"/>
    </row>
    <row r="108" spans="1:11" s="33" customFormat="1" ht="26.25">
      <c r="A108" s="43"/>
      <c r="B108" s="37" t="s">
        <v>107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9">
        <v>0</v>
      </c>
      <c r="K108"/>
    </row>
    <row r="109" spans="1:11" ht="25.5">
      <c r="A109" s="43"/>
      <c r="B109" s="37" t="s">
        <v>108</v>
      </c>
      <c r="C109" s="38">
        <f>C110</f>
        <v>11984541</v>
      </c>
      <c r="D109" s="38">
        <f t="shared" ref="D109:H110" si="47">D110</f>
        <v>1030642.8699999992</v>
      </c>
      <c r="E109" s="38">
        <f t="shared" si="47"/>
        <v>13015183.869999999</v>
      </c>
      <c r="F109" s="38">
        <f t="shared" si="47"/>
        <v>3342564.0600000005</v>
      </c>
      <c r="G109" s="38">
        <f t="shared" si="47"/>
        <v>3300912.08</v>
      </c>
      <c r="H109" s="39">
        <f t="shared" si="47"/>
        <v>9672619.8099999987</v>
      </c>
    </row>
    <row r="110" spans="1:11" ht="25.5">
      <c r="A110" s="43"/>
      <c r="B110" s="40" t="s">
        <v>109</v>
      </c>
      <c r="C110" s="41">
        <f>C111</f>
        <v>11984541</v>
      </c>
      <c r="D110" s="41">
        <f t="shared" si="47"/>
        <v>1030642.8699999992</v>
      </c>
      <c r="E110" s="41">
        <f t="shared" si="47"/>
        <v>13015183.869999999</v>
      </c>
      <c r="F110" s="41">
        <f t="shared" si="47"/>
        <v>3342564.0600000005</v>
      </c>
      <c r="G110" s="41">
        <f t="shared" si="47"/>
        <v>3300912.08</v>
      </c>
      <c r="H110" s="42">
        <f t="shared" si="47"/>
        <v>9672619.8099999987</v>
      </c>
    </row>
    <row r="111" spans="1:11" s="33" customFormat="1" ht="15">
      <c r="A111" s="43"/>
      <c r="B111" s="44" t="s">
        <v>110</v>
      </c>
      <c r="C111" s="45">
        <f>C112</f>
        <v>11984541</v>
      </c>
      <c r="D111" s="45">
        <f>D112</f>
        <v>1030642.8699999992</v>
      </c>
      <c r="E111" s="45">
        <f>E112</f>
        <v>13015183.869999999</v>
      </c>
      <c r="F111" s="45">
        <f>F112</f>
        <v>3342564.0600000005</v>
      </c>
      <c r="G111" s="45">
        <f>G112</f>
        <v>3300912.08</v>
      </c>
      <c r="H111" s="46">
        <f>H112</f>
        <v>9672619.8099999987</v>
      </c>
    </row>
    <row r="112" spans="1:11" ht="25.5">
      <c r="A112" s="78"/>
      <c r="B112" s="48" t="s">
        <v>111</v>
      </c>
      <c r="C112" s="49">
        <v>11984541</v>
      </c>
      <c r="D112" s="49">
        <f t="shared" ref="D112" si="48">E112-C112</f>
        <v>1030642.8699999992</v>
      </c>
      <c r="E112" s="49">
        <v>13015183.869999999</v>
      </c>
      <c r="F112" s="49">
        <v>3342564.0600000005</v>
      </c>
      <c r="G112" s="49">
        <v>3300912.08</v>
      </c>
      <c r="H112" s="50">
        <f t="shared" ref="H112" si="49">E112-F112</f>
        <v>9672619.8099999987</v>
      </c>
    </row>
    <row r="113" spans="1:11" ht="25.5">
      <c r="A113" s="43"/>
      <c r="B113" s="37" t="s">
        <v>112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9">
        <v>0</v>
      </c>
    </row>
    <row r="114" spans="1:11">
      <c r="A114" s="43"/>
      <c r="B114" s="29" t="s">
        <v>113</v>
      </c>
      <c r="C114" s="30">
        <f>C115</f>
        <v>8721111414</v>
      </c>
      <c r="D114" s="31">
        <f t="shared" ref="D114:H115" si="50">D115</f>
        <v>-101157015.39999992</v>
      </c>
      <c r="E114" s="31">
        <f t="shared" si="50"/>
        <v>8619954398.6000004</v>
      </c>
      <c r="F114" s="31">
        <f t="shared" si="50"/>
        <v>2237495836.5999999</v>
      </c>
      <c r="G114" s="31">
        <f t="shared" si="50"/>
        <v>2237495836.5999999</v>
      </c>
      <c r="H114" s="32">
        <f t="shared" si="50"/>
        <v>6382458562</v>
      </c>
    </row>
    <row r="115" spans="1:11">
      <c r="A115" s="43"/>
      <c r="B115" s="34" t="s">
        <v>114</v>
      </c>
      <c r="C115" s="35">
        <f>C116</f>
        <v>8721111414</v>
      </c>
      <c r="D115" s="35">
        <f t="shared" si="50"/>
        <v>-101157015.39999992</v>
      </c>
      <c r="E115" s="35">
        <f t="shared" si="50"/>
        <v>8619954398.6000004</v>
      </c>
      <c r="F115" s="35">
        <f t="shared" si="50"/>
        <v>2237495836.5999999</v>
      </c>
      <c r="G115" s="35">
        <f t="shared" si="50"/>
        <v>2237495836.5999999</v>
      </c>
      <c r="H115" s="36">
        <f t="shared" si="50"/>
        <v>6382458562</v>
      </c>
    </row>
    <row r="116" spans="1:11">
      <c r="A116" s="43"/>
      <c r="B116" s="37" t="s">
        <v>115</v>
      </c>
      <c r="C116" s="38">
        <f t="shared" ref="C116:H116" si="51">C117+C130</f>
        <v>8721111414</v>
      </c>
      <c r="D116" s="38">
        <f t="shared" si="51"/>
        <v>-101157015.39999992</v>
      </c>
      <c r="E116" s="38">
        <f t="shared" si="51"/>
        <v>8619954398.6000004</v>
      </c>
      <c r="F116" s="38">
        <f t="shared" si="51"/>
        <v>2237495836.5999999</v>
      </c>
      <c r="G116" s="38">
        <f t="shared" si="51"/>
        <v>2237495836.5999999</v>
      </c>
      <c r="H116" s="39">
        <f t="shared" si="51"/>
        <v>6382458562</v>
      </c>
    </row>
    <row r="117" spans="1:11" ht="15.75">
      <c r="A117" s="43"/>
      <c r="B117" s="40" t="s">
        <v>116</v>
      </c>
      <c r="C117" s="41">
        <f t="shared" ref="C117:H117" si="52">C118</f>
        <v>8721111414</v>
      </c>
      <c r="D117" s="41">
        <f t="shared" si="52"/>
        <v>-101157015.39999992</v>
      </c>
      <c r="E117" s="41">
        <f t="shared" si="52"/>
        <v>8619954398.6000004</v>
      </c>
      <c r="F117" s="41">
        <f t="shared" si="52"/>
        <v>2237495836.5999999</v>
      </c>
      <c r="G117" s="41">
        <f t="shared" si="52"/>
        <v>2237495836.5999999</v>
      </c>
      <c r="H117" s="42">
        <f t="shared" si="52"/>
        <v>6382458562</v>
      </c>
      <c r="K117" s="58"/>
    </row>
    <row r="118" spans="1:11" ht="15.75">
      <c r="A118" s="43"/>
      <c r="B118" s="44" t="s">
        <v>117</v>
      </c>
      <c r="C118" s="45">
        <f t="shared" ref="C118:H118" si="53">SUM(C119:C129)</f>
        <v>8721111414</v>
      </c>
      <c r="D118" s="45">
        <f t="shared" si="53"/>
        <v>-101157015.39999992</v>
      </c>
      <c r="E118" s="45">
        <f t="shared" si="53"/>
        <v>8619954398.6000004</v>
      </c>
      <c r="F118" s="45">
        <f t="shared" si="53"/>
        <v>2237495836.5999999</v>
      </c>
      <c r="G118" s="45">
        <f t="shared" si="53"/>
        <v>2237495836.5999999</v>
      </c>
      <c r="H118" s="46">
        <f t="shared" si="53"/>
        <v>6382458562</v>
      </c>
      <c r="K118" s="58"/>
    </row>
    <row r="119" spans="1:11">
      <c r="A119" s="76"/>
      <c r="B119" s="48" t="s">
        <v>118</v>
      </c>
      <c r="C119" s="49">
        <v>510176226</v>
      </c>
      <c r="D119" s="49">
        <f t="shared" ref="D119:D129" si="54">E119-C119</f>
        <v>-5017111.25</v>
      </c>
      <c r="E119" s="49">
        <v>505159114.75</v>
      </c>
      <c r="F119" s="49">
        <v>132232225.75</v>
      </c>
      <c r="G119" s="49">
        <v>132232225.75</v>
      </c>
      <c r="H119" s="50">
        <f t="shared" ref="H119:H129" si="55">E119-F119</f>
        <v>372926889</v>
      </c>
    </row>
    <row r="120" spans="1:11">
      <c r="A120" s="76"/>
      <c r="B120" s="48" t="s">
        <v>119</v>
      </c>
      <c r="C120" s="49">
        <v>781402503</v>
      </c>
      <c r="D120" s="49">
        <f t="shared" si="54"/>
        <v>-23260251</v>
      </c>
      <c r="E120" s="49">
        <v>758142252</v>
      </c>
      <c r="F120" s="49">
        <v>187649960</v>
      </c>
      <c r="G120" s="49">
        <v>187649960</v>
      </c>
      <c r="H120" s="50">
        <f t="shared" si="55"/>
        <v>570492292</v>
      </c>
    </row>
    <row r="121" spans="1:11">
      <c r="A121" s="76"/>
      <c r="B121" s="48" t="s">
        <v>120</v>
      </c>
      <c r="C121" s="49">
        <v>353565155</v>
      </c>
      <c r="D121" s="49">
        <f t="shared" si="54"/>
        <v>6609139.5</v>
      </c>
      <c r="E121" s="49">
        <v>360174294.5</v>
      </c>
      <c r="F121" s="49">
        <v>116439978.5</v>
      </c>
      <c r="G121" s="49">
        <v>116439978.5</v>
      </c>
      <c r="H121" s="50">
        <f t="shared" si="55"/>
        <v>243734316</v>
      </c>
    </row>
    <row r="122" spans="1:11">
      <c r="A122" s="76"/>
      <c r="B122" s="48" t="s">
        <v>121</v>
      </c>
      <c r="C122" s="49">
        <v>1041044481</v>
      </c>
      <c r="D122" s="49">
        <f t="shared" si="54"/>
        <v>-11616755.659999967</v>
      </c>
      <c r="E122" s="49">
        <v>1029427725.34</v>
      </c>
      <c r="F122" s="49">
        <v>269930537.33999997</v>
      </c>
      <c r="G122" s="49">
        <v>269930537.33999997</v>
      </c>
      <c r="H122" s="50">
        <f t="shared" si="55"/>
        <v>759497188</v>
      </c>
    </row>
    <row r="123" spans="1:11">
      <c r="A123" s="76"/>
      <c r="B123" s="48" t="s">
        <v>122</v>
      </c>
      <c r="C123" s="49">
        <v>2926251839</v>
      </c>
      <c r="D123" s="49">
        <f t="shared" si="54"/>
        <v>-35014236.25</v>
      </c>
      <c r="E123" s="49">
        <v>2891237602.75</v>
      </c>
      <c r="F123" s="49">
        <v>753880298.75</v>
      </c>
      <c r="G123" s="49">
        <v>753880298.75</v>
      </c>
      <c r="H123" s="50">
        <f t="shared" si="55"/>
        <v>2137357304</v>
      </c>
    </row>
    <row r="124" spans="1:11">
      <c r="A124" s="76"/>
      <c r="B124" s="48" t="s">
        <v>123</v>
      </c>
      <c r="C124" s="49">
        <v>417846013</v>
      </c>
      <c r="D124" s="49">
        <f t="shared" si="54"/>
        <v>-8254798</v>
      </c>
      <c r="E124" s="49">
        <v>409591215</v>
      </c>
      <c r="F124" s="49">
        <v>109152684</v>
      </c>
      <c r="G124" s="49">
        <v>109152684</v>
      </c>
      <c r="H124" s="50">
        <f t="shared" si="55"/>
        <v>300438531</v>
      </c>
    </row>
    <row r="125" spans="1:11">
      <c r="A125" s="76"/>
      <c r="B125" s="48" t="s">
        <v>124</v>
      </c>
      <c r="C125" s="49">
        <v>344053079</v>
      </c>
      <c r="D125" s="49">
        <f t="shared" si="54"/>
        <v>-6843939</v>
      </c>
      <c r="E125" s="49">
        <v>337209140</v>
      </c>
      <c r="F125" s="49">
        <v>87187036</v>
      </c>
      <c r="G125" s="49">
        <v>87187036</v>
      </c>
      <c r="H125" s="50">
        <f t="shared" si="55"/>
        <v>250022104</v>
      </c>
    </row>
    <row r="126" spans="1:11">
      <c r="A126" s="76"/>
      <c r="B126" s="48" t="s">
        <v>125</v>
      </c>
      <c r="C126" s="49">
        <v>1259258109</v>
      </c>
      <c r="D126" s="49">
        <f t="shared" si="54"/>
        <v>-2869163</v>
      </c>
      <c r="E126" s="49">
        <v>1256388946</v>
      </c>
      <c r="F126" s="49">
        <v>305458769</v>
      </c>
      <c r="G126" s="49">
        <v>305458769</v>
      </c>
      <c r="H126" s="50">
        <f t="shared" si="55"/>
        <v>950930177</v>
      </c>
    </row>
    <row r="127" spans="1:11">
      <c r="A127" s="76"/>
      <c r="B127" s="48" t="s">
        <v>126</v>
      </c>
      <c r="C127" s="49">
        <v>415890004</v>
      </c>
      <c r="D127" s="49">
        <f t="shared" si="54"/>
        <v>-2190299.1499999762</v>
      </c>
      <c r="E127" s="49">
        <v>413699704.85000002</v>
      </c>
      <c r="F127" s="49">
        <v>107286733.84999999</v>
      </c>
      <c r="G127" s="49">
        <v>107286733.84999999</v>
      </c>
      <c r="H127" s="50">
        <f t="shared" si="55"/>
        <v>306412971</v>
      </c>
    </row>
    <row r="128" spans="1:11">
      <c r="A128" s="76"/>
      <c r="B128" s="48" t="s">
        <v>127</v>
      </c>
      <c r="C128" s="49">
        <v>385711512</v>
      </c>
      <c r="D128" s="49">
        <f t="shared" si="54"/>
        <v>-10893397.589999974</v>
      </c>
      <c r="E128" s="49">
        <v>374818114.41000003</v>
      </c>
      <c r="F128" s="49">
        <v>93756559.409999996</v>
      </c>
      <c r="G128" s="49">
        <v>93756559.409999996</v>
      </c>
      <c r="H128" s="50">
        <f t="shared" si="55"/>
        <v>281061555</v>
      </c>
    </row>
    <row r="129" spans="1:8">
      <c r="A129" s="76"/>
      <c r="B129" s="48" t="s">
        <v>128</v>
      </c>
      <c r="C129" s="49">
        <v>285912493</v>
      </c>
      <c r="D129" s="49">
        <f t="shared" si="54"/>
        <v>-1806204</v>
      </c>
      <c r="E129" s="49">
        <v>284106289</v>
      </c>
      <c r="F129" s="49">
        <v>74521054</v>
      </c>
      <c r="G129" s="49">
        <v>74521054</v>
      </c>
      <c r="H129" s="50">
        <f t="shared" si="55"/>
        <v>209585235</v>
      </c>
    </row>
    <row r="130" spans="1:8" ht="25.5">
      <c r="A130" s="43"/>
      <c r="B130" s="40" t="s">
        <v>49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42">
        <v>0</v>
      </c>
    </row>
    <row r="131" spans="1:8">
      <c r="A131" s="43"/>
      <c r="B131" s="37" t="s">
        <v>129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9">
        <v>0</v>
      </c>
    </row>
    <row r="132" spans="1:8" hidden="1">
      <c r="A132" s="43"/>
      <c r="B132" s="34" t="s">
        <v>130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6">
        <v>0</v>
      </c>
    </row>
    <row r="133" spans="1:8" ht="25.5" hidden="1">
      <c r="A133" s="43"/>
      <c r="B133" s="37" t="s">
        <v>131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9">
        <v>0</v>
      </c>
    </row>
    <row r="134" spans="1:8" ht="25.5" hidden="1">
      <c r="A134" s="43"/>
      <c r="B134" s="37" t="s">
        <v>132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9">
        <v>0</v>
      </c>
    </row>
    <row r="135" spans="1:8" ht="25.5" hidden="1">
      <c r="A135" s="43"/>
      <c r="B135" s="37" t="s">
        <v>133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9">
        <v>0</v>
      </c>
    </row>
    <row r="136" spans="1:8" ht="16.5" customHeight="1">
      <c r="A136" s="76"/>
      <c r="B136" s="59" t="s">
        <v>134</v>
      </c>
      <c r="C136" s="60">
        <f t="shared" ref="C136:H136" si="56">C13+C114</f>
        <v>53981792386</v>
      </c>
      <c r="D136" s="60">
        <f t="shared" si="56"/>
        <v>585314464.52999139</v>
      </c>
      <c r="E136" s="60">
        <f t="shared" si="56"/>
        <v>54567106850.529991</v>
      </c>
      <c r="F136" s="60">
        <f t="shared" si="56"/>
        <v>10256974501.15</v>
      </c>
      <c r="G136" s="60">
        <f t="shared" si="56"/>
        <v>9809704475.9299984</v>
      </c>
      <c r="H136" s="61">
        <f t="shared" si="56"/>
        <v>44310132349.379982</v>
      </c>
    </row>
    <row r="137" spans="1:8">
      <c r="A137" s="54"/>
      <c r="B137" s="62"/>
      <c r="C137" s="62"/>
      <c r="D137" s="62"/>
      <c r="E137" s="62"/>
      <c r="F137" s="62"/>
      <c r="G137" s="62"/>
      <c r="H137" s="62"/>
    </row>
    <row r="138" spans="1:8">
      <c r="A138" s="54"/>
      <c r="B138" s="63"/>
      <c r="C138" s="64"/>
      <c r="D138" s="64"/>
      <c r="E138" s="64"/>
      <c r="F138" s="64"/>
      <c r="G138" s="64"/>
      <c r="H138" s="64"/>
    </row>
    <row r="139" spans="1:8">
      <c r="A139" s="76"/>
      <c r="B139" s="65"/>
      <c r="C139" s="64"/>
      <c r="D139" s="64"/>
      <c r="E139" s="64"/>
      <c r="F139" s="64"/>
      <c r="G139" s="64"/>
      <c r="H139" s="64"/>
    </row>
    <row r="140" spans="1:8">
      <c r="A140" s="76"/>
      <c r="B140" s="65"/>
      <c r="C140" s="64"/>
      <c r="D140" s="64"/>
      <c r="E140" s="64"/>
      <c r="F140" s="64"/>
      <c r="G140" s="64"/>
      <c r="H140" s="64"/>
    </row>
    <row r="141" spans="1:8">
      <c r="A141" s="76"/>
      <c r="B141" s="65"/>
      <c r="C141" s="66"/>
      <c r="D141" s="66"/>
      <c r="E141" s="66"/>
      <c r="F141" s="66"/>
      <c r="G141" s="66"/>
      <c r="H141" s="66"/>
    </row>
    <row r="142" spans="1:8" ht="25.5">
      <c r="A142" s="76"/>
      <c r="B142" s="67"/>
      <c r="C142" s="68"/>
      <c r="D142" s="69"/>
      <c r="E142" s="69"/>
      <c r="F142" s="69"/>
      <c r="G142" s="69"/>
      <c r="H142" s="69"/>
    </row>
    <row r="143" spans="1:8" ht="25.5">
      <c r="A143" s="76"/>
      <c r="B143" s="70"/>
      <c r="C143" s="66"/>
      <c r="D143" s="66"/>
      <c r="E143" s="66"/>
      <c r="F143" s="66"/>
      <c r="G143" s="66"/>
      <c r="H143" s="66"/>
    </row>
    <row r="144" spans="1:8">
      <c r="A144" s="76"/>
      <c r="B144" s="65"/>
      <c r="C144" s="66"/>
      <c r="D144" s="66"/>
      <c r="E144" s="66"/>
      <c r="F144" s="66"/>
      <c r="G144" s="66"/>
      <c r="H144" s="66"/>
    </row>
    <row r="145" spans="1:8">
      <c r="A145" s="76"/>
      <c r="B145" s="71"/>
      <c r="C145" s="72"/>
      <c r="D145" s="72"/>
      <c r="E145" s="72"/>
      <c r="F145" s="72"/>
      <c r="G145" s="72"/>
      <c r="H145" s="72"/>
    </row>
    <row r="146" spans="1:8">
      <c r="A146" s="76"/>
      <c r="B146" s="65"/>
      <c r="C146" s="64"/>
      <c r="D146" s="64"/>
      <c r="E146" s="64"/>
      <c r="F146" s="64"/>
      <c r="G146" s="64"/>
      <c r="H146" s="64"/>
    </row>
    <row r="147" spans="1:8">
      <c r="B147" s="73"/>
      <c r="C147" s="74"/>
      <c r="D147" s="74"/>
      <c r="E147" s="74"/>
      <c r="F147" s="74"/>
      <c r="G147" s="74"/>
      <c r="H147" s="74"/>
    </row>
    <row r="148" spans="1:8">
      <c r="B148" s="73"/>
      <c r="C148" s="74"/>
      <c r="D148" s="74"/>
      <c r="E148" s="74"/>
      <c r="F148" s="74"/>
      <c r="G148" s="74"/>
      <c r="H148" s="74"/>
    </row>
    <row r="149" spans="1:8">
      <c r="B149" s="73"/>
      <c r="C149" s="74"/>
      <c r="D149" s="74"/>
      <c r="E149" s="74"/>
      <c r="F149" s="74"/>
      <c r="G149" s="74"/>
      <c r="H149" s="74"/>
    </row>
    <row r="150" spans="1:8">
      <c r="B150" s="73"/>
      <c r="C150" s="74"/>
      <c r="D150" s="74"/>
      <c r="E150" s="74"/>
      <c r="F150" s="74"/>
      <c r="G150" s="74"/>
      <c r="H150" s="74"/>
    </row>
  </sheetData>
  <mergeCells count="9">
    <mergeCell ref="B137:H137"/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3" fitToHeight="0" orientation="portrait" r:id="rId1"/>
  <headerFooter>
    <oddFooter>&amp;C&amp;P / &amp;N</oddFooter>
  </headerFooter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(a)</vt:lpstr>
      <vt:lpstr>'ADMTVA (a)'!Área_de_impresión</vt:lpstr>
      <vt:lpstr>'ADMTVA (a)'!Títulos_a_imprimir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2026-04-08T18:21:56Z</dcterms:created>
  <dcterms:modified xsi:type="dcterms:W3CDTF">2026-04-08T21:30:29Z</dcterms:modified>
</cp:coreProperties>
</file>